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80" windowWidth="21840" windowHeight="12150" activeTab="2"/>
  </bookViews>
  <sheets>
    <sheet name="2006 CA IO" sheetId="8" r:id="rId1"/>
    <sheet name="2006 AMS" sheetId="7" r:id="rId2"/>
    <sheet name="Energy Outputs" sheetId="1" r:id="rId3"/>
    <sheet name="2005-2006 Weekly Fuel Watch" sheetId="4" r:id="rId4"/>
    <sheet name="Wage Ratios" sheetId="6" r:id="rId5"/>
    <sheet name="2002 US IO" sheetId="5" r:id="rId6"/>
  </sheets>
  <definedNames>
    <definedName name="_xlnm.Print_Area" localSheetId="3">'2005-2006 Weekly Fuel Watch'!$A$1:$E$45</definedName>
  </definedNames>
  <calcPr calcId="145621"/>
</workbook>
</file>

<file path=xl/calcChain.xml><?xml version="1.0" encoding="utf-8"?>
<calcChain xmlns="http://schemas.openxmlformats.org/spreadsheetml/2006/main">
  <c r="BA92" i="5" l="1"/>
  <c r="CK96" i="8"/>
  <c r="CJ96" i="8"/>
  <c r="CN2" i="5"/>
  <c r="BV23" i="4"/>
  <c r="BW19" i="4"/>
  <c r="BV22" i="4"/>
  <c r="BV19" i="4"/>
  <c r="BP19" i="4"/>
  <c r="BH14" i="4"/>
  <c r="B2" i="8"/>
  <c r="C2" i="8"/>
  <c r="D2" i="8"/>
  <c r="E2" i="8"/>
  <c r="F2" i="8"/>
  <c r="G2" i="8"/>
  <c r="H2" i="8"/>
  <c r="J2" i="8"/>
  <c r="K2" i="8"/>
  <c r="L2" i="8"/>
  <c r="M2" i="8"/>
  <c r="Q2" i="8"/>
  <c r="W2" i="8"/>
  <c r="X2" i="8"/>
  <c r="AA2" i="8"/>
  <c r="AB2" i="8"/>
  <c r="AD2" i="8"/>
  <c r="AE2" i="8"/>
  <c r="AF2" i="8"/>
  <c r="AG2" i="8"/>
  <c r="AH2" i="8"/>
  <c r="AN2" i="8"/>
  <c r="AO2" i="8"/>
  <c r="AP2" i="8"/>
  <c r="AQ2" i="8"/>
  <c r="AR2" i="8"/>
  <c r="AU2" i="8"/>
  <c r="AV2" i="8"/>
  <c r="AW2" i="8"/>
  <c r="AX2" i="8"/>
  <c r="BC2" i="8"/>
  <c r="BE2" i="8"/>
  <c r="BH2" i="8"/>
  <c r="BI2" i="8"/>
  <c r="BJ2" i="8"/>
  <c r="BK2" i="8"/>
  <c r="BL2" i="8"/>
  <c r="BM2" i="8"/>
  <c r="BN2" i="8"/>
  <c r="BO2" i="8"/>
  <c r="BP2" i="8"/>
  <c r="BQ2" i="8"/>
  <c r="BS2" i="8"/>
  <c r="BT2" i="8"/>
  <c r="BU2" i="8"/>
  <c r="BV2" i="8"/>
  <c r="BW2" i="8"/>
  <c r="BX2" i="8"/>
  <c r="CA2" i="8"/>
  <c r="CH2" i="8"/>
  <c r="B3" i="8"/>
  <c r="C3" i="8"/>
  <c r="D3" i="8"/>
  <c r="E3" i="8"/>
  <c r="F3" i="8"/>
  <c r="G3" i="8"/>
  <c r="H3" i="8"/>
  <c r="J3" i="8"/>
  <c r="K3" i="8"/>
  <c r="L3" i="8"/>
  <c r="M3" i="8"/>
  <c r="Q3" i="8"/>
  <c r="W3" i="8"/>
  <c r="X3" i="8"/>
  <c r="AA3" i="8"/>
  <c r="AB3" i="8"/>
  <c r="AD3" i="8"/>
  <c r="AE3" i="8"/>
  <c r="AF3" i="8"/>
  <c r="AG3" i="8"/>
  <c r="AH3" i="8"/>
  <c r="AN3" i="8"/>
  <c r="AO3" i="8"/>
  <c r="AP3" i="8"/>
  <c r="AQ3" i="8"/>
  <c r="AR3" i="8"/>
  <c r="AU3" i="8"/>
  <c r="AV3" i="8"/>
  <c r="AW3" i="8"/>
  <c r="AX3" i="8"/>
  <c r="BC3" i="8"/>
  <c r="BE3" i="8"/>
  <c r="BH3" i="8"/>
  <c r="BI3" i="8"/>
  <c r="BJ3" i="8"/>
  <c r="BK3" i="8"/>
  <c r="BL3" i="8"/>
  <c r="BM3" i="8"/>
  <c r="BN3" i="8"/>
  <c r="BO3" i="8"/>
  <c r="BP3" i="8"/>
  <c r="BQ3" i="8"/>
  <c r="BS3" i="8"/>
  <c r="BT3" i="8"/>
  <c r="BU3" i="8"/>
  <c r="BV3" i="8"/>
  <c r="BW3" i="8"/>
  <c r="BX3" i="8"/>
  <c r="CA3" i="8"/>
  <c r="CH3" i="8"/>
  <c r="B4" i="8"/>
  <c r="C4" i="8"/>
  <c r="D4" i="8"/>
  <c r="E4" i="8"/>
  <c r="F4" i="8"/>
  <c r="G4" i="8"/>
  <c r="H4" i="8"/>
  <c r="J4" i="8"/>
  <c r="K4" i="8"/>
  <c r="L4" i="8"/>
  <c r="M4" i="8"/>
  <c r="Q4" i="8"/>
  <c r="W4" i="8"/>
  <c r="X4" i="8"/>
  <c r="AA4" i="8"/>
  <c r="AB4" i="8"/>
  <c r="AD4" i="8"/>
  <c r="AE4" i="8"/>
  <c r="AF4" i="8"/>
  <c r="AG4" i="8"/>
  <c r="AH4" i="8"/>
  <c r="AN4" i="8"/>
  <c r="AO4" i="8"/>
  <c r="AP4" i="8"/>
  <c r="AQ4" i="8"/>
  <c r="AR4" i="8"/>
  <c r="AU4" i="8"/>
  <c r="AV4" i="8"/>
  <c r="AW4" i="8"/>
  <c r="AX4" i="8"/>
  <c r="BC4" i="8"/>
  <c r="BE4" i="8"/>
  <c r="BH4" i="8"/>
  <c r="BI4" i="8"/>
  <c r="BJ4" i="8"/>
  <c r="BK4" i="8"/>
  <c r="BL4" i="8"/>
  <c r="BM4" i="8"/>
  <c r="BN4" i="8"/>
  <c r="BO4" i="8"/>
  <c r="BP4" i="8"/>
  <c r="BQ4" i="8"/>
  <c r="BS4" i="8"/>
  <c r="BT4" i="8"/>
  <c r="BU4" i="8"/>
  <c r="BV4" i="8"/>
  <c r="BW4" i="8"/>
  <c r="BX4" i="8"/>
  <c r="CA4" i="8"/>
  <c r="CH4" i="8"/>
  <c r="B5" i="8"/>
  <c r="C5" i="8"/>
  <c r="D5" i="8"/>
  <c r="E5" i="8"/>
  <c r="F5" i="8"/>
  <c r="G5" i="8"/>
  <c r="H5" i="8"/>
  <c r="J5" i="8"/>
  <c r="K5" i="8"/>
  <c r="L5" i="8"/>
  <c r="M5" i="8"/>
  <c r="Q5" i="8"/>
  <c r="W5" i="8"/>
  <c r="X5" i="8"/>
  <c r="AA5" i="8"/>
  <c r="AB5" i="8"/>
  <c r="AD5" i="8"/>
  <c r="AE5" i="8"/>
  <c r="AF5" i="8"/>
  <c r="AG5" i="8"/>
  <c r="AH5" i="8"/>
  <c r="AN5" i="8"/>
  <c r="AO5" i="8"/>
  <c r="AP5" i="8"/>
  <c r="AQ5" i="8"/>
  <c r="AR5" i="8"/>
  <c r="AU5" i="8"/>
  <c r="AV5" i="8"/>
  <c r="AW5" i="8"/>
  <c r="AX5" i="8"/>
  <c r="BC5" i="8"/>
  <c r="BE5" i="8"/>
  <c r="BH5" i="8"/>
  <c r="BI5" i="8"/>
  <c r="BJ5" i="8"/>
  <c r="BK5" i="8"/>
  <c r="BL5" i="8"/>
  <c r="BM5" i="8"/>
  <c r="BN5" i="8"/>
  <c r="BO5" i="8"/>
  <c r="BP5" i="8"/>
  <c r="BQ5" i="8"/>
  <c r="BS5" i="8"/>
  <c r="BT5" i="8"/>
  <c r="BU5" i="8"/>
  <c r="BV5" i="8"/>
  <c r="BW5" i="8"/>
  <c r="BX5" i="8"/>
  <c r="CA5" i="8"/>
  <c r="CH5" i="8"/>
  <c r="B6" i="8"/>
  <c r="C6" i="8"/>
  <c r="D6" i="8"/>
  <c r="E6" i="8"/>
  <c r="F6" i="8"/>
  <c r="G6" i="8"/>
  <c r="H6" i="8"/>
  <c r="J6" i="8"/>
  <c r="K6" i="8"/>
  <c r="L6" i="8"/>
  <c r="M6" i="8"/>
  <c r="Q6" i="8"/>
  <c r="W6" i="8"/>
  <c r="X6" i="8"/>
  <c r="AA6" i="8"/>
  <c r="AB6" i="8"/>
  <c r="AD6" i="8"/>
  <c r="AE6" i="8"/>
  <c r="AF6" i="8"/>
  <c r="AG6" i="8"/>
  <c r="AH6" i="8"/>
  <c r="AN6" i="8"/>
  <c r="AO6" i="8"/>
  <c r="AP6" i="8"/>
  <c r="AQ6" i="8"/>
  <c r="AR6" i="8"/>
  <c r="AU6" i="8"/>
  <c r="AV6" i="8"/>
  <c r="AW6" i="8"/>
  <c r="AX6" i="8"/>
  <c r="BC6" i="8"/>
  <c r="BE6" i="8"/>
  <c r="BH6" i="8"/>
  <c r="BI6" i="8"/>
  <c r="BJ6" i="8"/>
  <c r="BK6" i="8"/>
  <c r="BL6" i="8"/>
  <c r="BM6" i="8"/>
  <c r="BN6" i="8"/>
  <c r="BO6" i="8"/>
  <c r="BP6" i="8"/>
  <c r="BQ6" i="8"/>
  <c r="BS6" i="8"/>
  <c r="BT6" i="8"/>
  <c r="BU6" i="8"/>
  <c r="BV6" i="8"/>
  <c r="BW6" i="8"/>
  <c r="BX6" i="8"/>
  <c r="CA6" i="8"/>
  <c r="CH6" i="8"/>
  <c r="B7" i="8"/>
  <c r="C7" i="8"/>
  <c r="D7" i="8"/>
  <c r="E7" i="8"/>
  <c r="F7" i="8"/>
  <c r="G7" i="8"/>
  <c r="H7" i="8"/>
  <c r="J7" i="8"/>
  <c r="K7" i="8"/>
  <c r="L7" i="8"/>
  <c r="M7" i="8"/>
  <c r="Q7" i="8"/>
  <c r="W7" i="8"/>
  <c r="X7" i="8"/>
  <c r="AA7" i="8"/>
  <c r="AB7" i="8"/>
  <c r="AD7" i="8"/>
  <c r="AE7" i="8"/>
  <c r="AF7" i="8"/>
  <c r="AG7" i="8"/>
  <c r="AH7" i="8"/>
  <c r="AN7" i="8"/>
  <c r="AO7" i="8"/>
  <c r="AP7" i="8"/>
  <c r="AQ7" i="8"/>
  <c r="AR7" i="8"/>
  <c r="AU7" i="8"/>
  <c r="AV7" i="8"/>
  <c r="AW7" i="8"/>
  <c r="AX7" i="8"/>
  <c r="BC7" i="8"/>
  <c r="BE7" i="8"/>
  <c r="BH7" i="8"/>
  <c r="BI7" i="8"/>
  <c r="BJ7" i="8"/>
  <c r="BK7" i="8"/>
  <c r="BL7" i="8"/>
  <c r="BM7" i="8"/>
  <c r="BN7" i="8"/>
  <c r="BO7" i="8"/>
  <c r="BP7" i="8"/>
  <c r="BQ7" i="8"/>
  <c r="BS7" i="8"/>
  <c r="BT7" i="8"/>
  <c r="BU7" i="8"/>
  <c r="BV7" i="8"/>
  <c r="BW7" i="8"/>
  <c r="BX7" i="8"/>
  <c r="CA7" i="8"/>
  <c r="CH7" i="8"/>
  <c r="B8" i="8"/>
  <c r="C8" i="8"/>
  <c r="D8" i="8"/>
  <c r="E8" i="8"/>
  <c r="F8" i="8"/>
  <c r="G8" i="8"/>
  <c r="H8" i="8"/>
  <c r="J8" i="8"/>
  <c r="K8" i="8"/>
  <c r="L8" i="8"/>
  <c r="M8" i="8"/>
  <c r="Q8" i="8"/>
  <c r="W8" i="8"/>
  <c r="X8" i="8"/>
  <c r="AA8" i="8"/>
  <c r="AB8" i="8"/>
  <c r="AD8" i="8"/>
  <c r="AE8" i="8"/>
  <c r="AF8" i="8"/>
  <c r="AG8" i="8"/>
  <c r="AH8" i="8"/>
  <c r="AN8" i="8"/>
  <c r="AO8" i="8"/>
  <c r="AP8" i="8"/>
  <c r="AQ8" i="8"/>
  <c r="AR8" i="8"/>
  <c r="AU8" i="8"/>
  <c r="AV8" i="8"/>
  <c r="AW8" i="8"/>
  <c r="AX8" i="8"/>
  <c r="BC8" i="8"/>
  <c r="BE8" i="8"/>
  <c r="BH8" i="8"/>
  <c r="BI8" i="8"/>
  <c r="BJ8" i="8"/>
  <c r="BK8" i="8"/>
  <c r="BL8" i="8"/>
  <c r="BM8" i="8"/>
  <c r="BN8" i="8"/>
  <c r="BO8" i="8"/>
  <c r="BP8" i="8"/>
  <c r="BQ8" i="8"/>
  <c r="BS8" i="8"/>
  <c r="BT8" i="8"/>
  <c r="BU8" i="8"/>
  <c r="BV8" i="8"/>
  <c r="BW8" i="8"/>
  <c r="BX8" i="8"/>
  <c r="CA8" i="8"/>
  <c r="CH8" i="8"/>
  <c r="B9" i="8"/>
  <c r="C9" i="8"/>
  <c r="D9" i="8"/>
  <c r="E9" i="8"/>
  <c r="F9" i="8"/>
  <c r="G9" i="8"/>
  <c r="H9" i="8"/>
  <c r="J9" i="8"/>
  <c r="K9" i="8"/>
  <c r="L9" i="8"/>
  <c r="M9" i="8"/>
  <c r="Q9" i="8"/>
  <c r="W9" i="8"/>
  <c r="X9" i="8"/>
  <c r="AA9" i="8"/>
  <c r="AB9" i="8"/>
  <c r="AD9" i="8"/>
  <c r="AE9" i="8"/>
  <c r="AF9" i="8"/>
  <c r="AG9" i="8"/>
  <c r="AH9" i="8"/>
  <c r="AN9" i="8"/>
  <c r="AO9" i="8"/>
  <c r="AP9" i="8"/>
  <c r="AQ9" i="8"/>
  <c r="AR9" i="8"/>
  <c r="AU9" i="8"/>
  <c r="AV9" i="8"/>
  <c r="AW9" i="8"/>
  <c r="AX9" i="8"/>
  <c r="BC9" i="8"/>
  <c r="BE9" i="8"/>
  <c r="BH9" i="8"/>
  <c r="BI9" i="8"/>
  <c r="BJ9" i="8"/>
  <c r="BK9" i="8"/>
  <c r="BL9" i="8"/>
  <c r="BM9" i="8"/>
  <c r="BN9" i="8"/>
  <c r="BO9" i="8"/>
  <c r="BP9" i="8"/>
  <c r="BQ9" i="8"/>
  <c r="BS9" i="8"/>
  <c r="BT9" i="8"/>
  <c r="BU9" i="8"/>
  <c r="BV9" i="8"/>
  <c r="BW9" i="8"/>
  <c r="BX9" i="8"/>
  <c r="CA9" i="8"/>
  <c r="CH9" i="8"/>
  <c r="B10" i="8"/>
  <c r="C10" i="8"/>
  <c r="D10" i="8"/>
  <c r="E10" i="8"/>
  <c r="F10" i="8"/>
  <c r="G10" i="8"/>
  <c r="H10" i="8"/>
  <c r="J10" i="8"/>
  <c r="K10" i="8"/>
  <c r="L10" i="8"/>
  <c r="M10" i="8"/>
  <c r="Q10" i="8"/>
  <c r="W10" i="8"/>
  <c r="X10" i="8"/>
  <c r="AA10" i="8"/>
  <c r="AB10" i="8"/>
  <c r="AD10" i="8"/>
  <c r="AE10" i="8"/>
  <c r="AF10" i="8"/>
  <c r="AG10" i="8"/>
  <c r="AH10" i="8"/>
  <c r="AN10" i="8"/>
  <c r="AO10" i="8"/>
  <c r="AP10" i="8"/>
  <c r="AQ10" i="8"/>
  <c r="AR10" i="8"/>
  <c r="AU10" i="8"/>
  <c r="AV10" i="8"/>
  <c r="AW10" i="8"/>
  <c r="AX10" i="8"/>
  <c r="BC10" i="8"/>
  <c r="BE10" i="8"/>
  <c r="BH10" i="8"/>
  <c r="BI10" i="8"/>
  <c r="BJ10" i="8"/>
  <c r="BK10" i="8"/>
  <c r="BL10" i="8"/>
  <c r="BM10" i="8"/>
  <c r="BN10" i="8"/>
  <c r="BO10" i="8"/>
  <c r="BP10" i="8"/>
  <c r="BQ10" i="8"/>
  <c r="BS10" i="8"/>
  <c r="BT10" i="8"/>
  <c r="BU10" i="8"/>
  <c r="BV10" i="8"/>
  <c r="BW10" i="8"/>
  <c r="BX10" i="8"/>
  <c r="CA10" i="8"/>
  <c r="CH10" i="8"/>
  <c r="B11" i="8"/>
  <c r="C11" i="8"/>
  <c r="D11" i="8"/>
  <c r="E11" i="8"/>
  <c r="F11" i="8"/>
  <c r="G11" i="8"/>
  <c r="H11" i="8"/>
  <c r="J11" i="8"/>
  <c r="K11" i="8"/>
  <c r="L11" i="8"/>
  <c r="M11" i="8"/>
  <c r="Q11" i="8"/>
  <c r="W11" i="8"/>
  <c r="X11" i="8"/>
  <c r="AA11" i="8"/>
  <c r="AB11" i="8"/>
  <c r="AD11" i="8"/>
  <c r="AE11" i="8"/>
  <c r="AF11" i="8"/>
  <c r="AG11" i="8"/>
  <c r="AH11" i="8"/>
  <c r="AN11" i="8"/>
  <c r="AO11" i="8"/>
  <c r="AP11" i="8"/>
  <c r="AQ11" i="8"/>
  <c r="AR11" i="8"/>
  <c r="AU11" i="8"/>
  <c r="AV11" i="8"/>
  <c r="AW11" i="8"/>
  <c r="AX11" i="8"/>
  <c r="BC11" i="8"/>
  <c r="BE11" i="8"/>
  <c r="BH11" i="8"/>
  <c r="BI11" i="8"/>
  <c r="BJ11" i="8"/>
  <c r="BK11" i="8"/>
  <c r="BL11" i="8"/>
  <c r="BM11" i="8"/>
  <c r="BN11" i="8"/>
  <c r="BO11" i="8"/>
  <c r="BP11" i="8"/>
  <c r="BQ11" i="8"/>
  <c r="BS11" i="8"/>
  <c r="BT11" i="8"/>
  <c r="BU11" i="8"/>
  <c r="BV11" i="8"/>
  <c r="BW11" i="8"/>
  <c r="BX11" i="8"/>
  <c r="CA11" i="8"/>
  <c r="CH11" i="8"/>
  <c r="B12" i="8"/>
  <c r="C12" i="8"/>
  <c r="D12" i="8"/>
  <c r="E12" i="8"/>
  <c r="F12" i="8"/>
  <c r="G12" i="8"/>
  <c r="H12" i="8"/>
  <c r="J12" i="8"/>
  <c r="K12" i="8"/>
  <c r="L12" i="8"/>
  <c r="M12" i="8"/>
  <c r="Q12" i="8"/>
  <c r="W12" i="8"/>
  <c r="X12" i="8"/>
  <c r="AA12" i="8"/>
  <c r="AB12" i="8"/>
  <c r="AD12" i="8"/>
  <c r="AE12" i="8"/>
  <c r="AF12" i="8"/>
  <c r="AG12" i="8"/>
  <c r="AH12" i="8"/>
  <c r="AN12" i="8"/>
  <c r="AO12" i="8"/>
  <c r="AP12" i="8"/>
  <c r="AQ12" i="8"/>
  <c r="AR12" i="8"/>
  <c r="AU12" i="8"/>
  <c r="AV12" i="8"/>
  <c r="AW12" i="8"/>
  <c r="AX12" i="8"/>
  <c r="BC12" i="8"/>
  <c r="BE12" i="8"/>
  <c r="BH12" i="8"/>
  <c r="BI12" i="8"/>
  <c r="BJ12" i="8"/>
  <c r="BK12" i="8"/>
  <c r="BL12" i="8"/>
  <c r="BM12" i="8"/>
  <c r="BN12" i="8"/>
  <c r="BO12" i="8"/>
  <c r="BP12" i="8"/>
  <c r="BQ12" i="8"/>
  <c r="BS12" i="8"/>
  <c r="BT12" i="8"/>
  <c r="BU12" i="8"/>
  <c r="BV12" i="8"/>
  <c r="BW12" i="8"/>
  <c r="BX12" i="8"/>
  <c r="CA12" i="8"/>
  <c r="CH12" i="8"/>
  <c r="B13" i="8"/>
  <c r="C13" i="8"/>
  <c r="D13" i="8"/>
  <c r="E13" i="8"/>
  <c r="F13" i="8"/>
  <c r="G13" i="8"/>
  <c r="H13" i="8"/>
  <c r="J13" i="8"/>
  <c r="K13" i="8"/>
  <c r="L13" i="8"/>
  <c r="M13" i="8"/>
  <c r="Q13" i="8"/>
  <c r="W13" i="8"/>
  <c r="X13" i="8"/>
  <c r="AA13" i="8"/>
  <c r="AB13" i="8"/>
  <c r="AD13" i="8"/>
  <c r="AE13" i="8"/>
  <c r="AF13" i="8"/>
  <c r="AG13" i="8"/>
  <c r="AH13" i="8"/>
  <c r="AN13" i="8"/>
  <c r="AO13" i="8"/>
  <c r="AP13" i="8"/>
  <c r="AQ13" i="8"/>
  <c r="AR13" i="8"/>
  <c r="AU13" i="8"/>
  <c r="AV13" i="8"/>
  <c r="AW13" i="8"/>
  <c r="AX13" i="8"/>
  <c r="BC13" i="8"/>
  <c r="BE13" i="8"/>
  <c r="BH13" i="8"/>
  <c r="BI13" i="8"/>
  <c r="BJ13" i="8"/>
  <c r="BK13" i="8"/>
  <c r="BL13" i="8"/>
  <c r="BM13" i="8"/>
  <c r="BN13" i="8"/>
  <c r="BO13" i="8"/>
  <c r="BP13" i="8"/>
  <c r="BQ13" i="8"/>
  <c r="BS13" i="8"/>
  <c r="BT13" i="8"/>
  <c r="BU13" i="8"/>
  <c r="BV13" i="8"/>
  <c r="BW13" i="8"/>
  <c r="BX13" i="8"/>
  <c r="CA13" i="8"/>
  <c r="CH13" i="8"/>
  <c r="B14" i="8"/>
  <c r="C14" i="8"/>
  <c r="D14" i="8"/>
  <c r="E14" i="8"/>
  <c r="F14" i="8"/>
  <c r="G14" i="8"/>
  <c r="H14" i="8"/>
  <c r="J14" i="8"/>
  <c r="K14" i="8"/>
  <c r="L14" i="8"/>
  <c r="M14" i="8"/>
  <c r="Q14" i="8"/>
  <c r="W14" i="8"/>
  <c r="X14" i="8"/>
  <c r="AA14" i="8"/>
  <c r="AB14" i="8"/>
  <c r="AD14" i="8"/>
  <c r="AE14" i="8"/>
  <c r="AF14" i="8"/>
  <c r="AG14" i="8"/>
  <c r="AH14" i="8"/>
  <c r="AN14" i="8"/>
  <c r="AO14" i="8"/>
  <c r="AP14" i="8"/>
  <c r="AQ14" i="8"/>
  <c r="AR14" i="8"/>
  <c r="AU14" i="8"/>
  <c r="AV14" i="8"/>
  <c r="AW14" i="8"/>
  <c r="AX14" i="8"/>
  <c r="BC14" i="8"/>
  <c r="BE14" i="8"/>
  <c r="BH14" i="8"/>
  <c r="BI14" i="8"/>
  <c r="BJ14" i="8"/>
  <c r="BK14" i="8"/>
  <c r="BL14" i="8"/>
  <c r="BM14" i="8"/>
  <c r="BN14" i="8"/>
  <c r="BO14" i="8"/>
  <c r="BP14" i="8"/>
  <c r="BQ14" i="8"/>
  <c r="BS14" i="8"/>
  <c r="BT14" i="8"/>
  <c r="BU14" i="8"/>
  <c r="BV14" i="8"/>
  <c r="BW14" i="8"/>
  <c r="BX14" i="8"/>
  <c r="CA14" i="8"/>
  <c r="CH14" i="8"/>
  <c r="B15" i="8"/>
  <c r="C15" i="8"/>
  <c r="D15" i="8"/>
  <c r="E15" i="8"/>
  <c r="F15" i="8"/>
  <c r="G15" i="8"/>
  <c r="H15" i="8"/>
  <c r="J15" i="8"/>
  <c r="K15" i="8"/>
  <c r="L15" i="8"/>
  <c r="M15" i="8"/>
  <c r="Q15" i="8"/>
  <c r="W15" i="8"/>
  <c r="X15" i="8"/>
  <c r="AA15" i="8"/>
  <c r="AB15" i="8"/>
  <c r="AD15" i="8"/>
  <c r="AE15" i="8"/>
  <c r="AF15" i="8"/>
  <c r="AG15" i="8"/>
  <c r="AH15" i="8"/>
  <c r="AN15" i="8"/>
  <c r="AO15" i="8"/>
  <c r="AP15" i="8"/>
  <c r="AQ15" i="8"/>
  <c r="AR15" i="8"/>
  <c r="AU15" i="8"/>
  <c r="AV15" i="8"/>
  <c r="AW15" i="8"/>
  <c r="AX15" i="8"/>
  <c r="BC15" i="8"/>
  <c r="BE15" i="8"/>
  <c r="BH15" i="8"/>
  <c r="BI15" i="8"/>
  <c r="BJ15" i="8"/>
  <c r="BK15" i="8"/>
  <c r="BL15" i="8"/>
  <c r="BM15" i="8"/>
  <c r="BN15" i="8"/>
  <c r="BO15" i="8"/>
  <c r="BP15" i="8"/>
  <c r="BQ15" i="8"/>
  <c r="BS15" i="8"/>
  <c r="BT15" i="8"/>
  <c r="BU15" i="8"/>
  <c r="BV15" i="8"/>
  <c r="BW15" i="8"/>
  <c r="BX15" i="8"/>
  <c r="CA15" i="8"/>
  <c r="CH15" i="8"/>
  <c r="B16" i="8"/>
  <c r="C16" i="8"/>
  <c r="D16" i="8"/>
  <c r="E16" i="8"/>
  <c r="F16" i="8"/>
  <c r="G16" i="8"/>
  <c r="H16" i="8"/>
  <c r="J16" i="8"/>
  <c r="K16" i="8"/>
  <c r="L16" i="8"/>
  <c r="M16" i="8"/>
  <c r="Q16" i="8"/>
  <c r="W16" i="8"/>
  <c r="X16" i="8"/>
  <c r="AA16" i="8"/>
  <c r="AB16" i="8"/>
  <c r="AD16" i="8"/>
  <c r="AE16" i="8"/>
  <c r="AF16" i="8"/>
  <c r="AG16" i="8"/>
  <c r="AH16" i="8"/>
  <c r="AN16" i="8"/>
  <c r="AO16" i="8"/>
  <c r="AP16" i="8"/>
  <c r="AQ16" i="8"/>
  <c r="AR16" i="8"/>
  <c r="AU16" i="8"/>
  <c r="AV16" i="8"/>
  <c r="AW16" i="8"/>
  <c r="AX16" i="8"/>
  <c r="BC16" i="8"/>
  <c r="BE16" i="8"/>
  <c r="BH16" i="8"/>
  <c r="BI16" i="8"/>
  <c r="BJ16" i="8"/>
  <c r="BK16" i="8"/>
  <c r="BL16" i="8"/>
  <c r="BM16" i="8"/>
  <c r="BN16" i="8"/>
  <c r="BO16" i="8"/>
  <c r="BP16" i="8"/>
  <c r="BQ16" i="8"/>
  <c r="BS16" i="8"/>
  <c r="BT16" i="8"/>
  <c r="BU16" i="8"/>
  <c r="BV16" i="8"/>
  <c r="BW16" i="8"/>
  <c r="BX16" i="8"/>
  <c r="CA16" i="8"/>
  <c r="CH16" i="8"/>
  <c r="B17" i="8"/>
  <c r="C17" i="8"/>
  <c r="D17" i="8"/>
  <c r="E17" i="8"/>
  <c r="F17" i="8"/>
  <c r="G17" i="8"/>
  <c r="H17" i="8"/>
  <c r="J17" i="8"/>
  <c r="K17" i="8"/>
  <c r="L17" i="8"/>
  <c r="M17" i="8"/>
  <c r="Q17" i="8"/>
  <c r="W17" i="8"/>
  <c r="X17" i="8"/>
  <c r="AA17" i="8"/>
  <c r="AB17" i="8"/>
  <c r="AD17" i="8"/>
  <c r="AE17" i="8"/>
  <c r="AF17" i="8"/>
  <c r="AG17" i="8"/>
  <c r="AH17" i="8"/>
  <c r="AN17" i="8"/>
  <c r="AO17" i="8"/>
  <c r="AP17" i="8"/>
  <c r="AQ17" i="8"/>
  <c r="AR17" i="8"/>
  <c r="AU17" i="8"/>
  <c r="AV17" i="8"/>
  <c r="AW17" i="8"/>
  <c r="AX17" i="8"/>
  <c r="BC17" i="8"/>
  <c r="BE17" i="8"/>
  <c r="BH17" i="8"/>
  <c r="BI17" i="8"/>
  <c r="BJ17" i="8"/>
  <c r="BK17" i="8"/>
  <c r="BL17" i="8"/>
  <c r="BM17" i="8"/>
  <c r="BN17" i="8"/>
  <c r="BO17" i="8"/>
  <c r="BP17" i="8"/>
  <c r="BQ17" i="8"/>
  <c r="BS17" i="8"/>
  <c r="BT17" i="8"/>
  <c r="BU17" i="8"/>
  <c r="BV17" i="8"/>
  <c r="BW17" i="8"/>
  <c r="BX17" i="8"/>
  <c r="CA17" i="8"/>
  <c r="CH17" i="8"/>
  <c r="B18" i="8"/>
  <c r="C18" i="8"/>
  <c r="D18" i="8"/>
  <c r="E18" i="8"/>
  <c r="F18" i="8"/>
  <c r="G18" i="8"/>
  <c r="H18" i="8"/>
  <c r="J18" i="8"/>
  <c r="K18" i="8"/>
  <c r="L18" i="8"/>
  <c r="M18" i="8"/>
  <c r="Q18" i="8"/>
  <c r="W18" i="8"/>
  <c r="X18" i="8"/>
  <c r="AA18" i="8"/>
  <c r="AB18" i="8"/>
  <c r="AD18" i="8"/>
  <c r="AE18" i="8"/>
  <c r="AF18" i="8"/>
  <c r="AG18" i="8"/>
  <c r="AH18" i="8"/>
  <c r="AN18" i="8"/>
  <c r="AO18" i="8"/>
  <c r="AP18" i="8"/>
  <c r="AQ18" i="8"/>
  <c r="AR18" i="8"/>
  <c r="AU18" i="8"/>
  <c r="AV18" i="8"/>
  <c r="AW18" i="8"/>
  <c r="AX18" i="8"/>
  <c r="BC18" i="8"/>
  <c r="BE18" i="8"/>
  <c r="BH18" i="8"/>
  <c r="BI18" i="8"/>
  <c r="BJ18" i="8"/>
  <c r="BK18" i="8"/>
  <c r="BL18" i="8"/>
  <c r="BM18" i="8"/>
  <c r="BN18" i="8"/>
  <c r="BO18" i="8"/>
  <c r="BP18" i="8"/>
  <c r="BQ18" i="8"/>
  <c r="BS18" i="8"/>
  <c r="BT18" i="8"/>
  <c r="BU18" i="8"/>
  <c r="BV18" i="8"/>
  <c r="BW18" i="8"/>
  <c r="BX18" i="8"/>
  <c r="CA18" i="8"/>
  <c r="CH18" i="8"/>
  <c r="B19" i="8"/>
  <c r="C19" i="8"/>
  <c r="D19" i="8"/>
  <c r="E19" i="8"/>
  <c r="F19" i="8"/>
  <c r="G19" i="8"/>
  <c r="H19" i="8"/>
  <c r="J19" i="8"/>
  <c r="K19" i="8"/>
  <c r="L19" i="8"/>
  <c r="M19" i="8"/>
  <c r="Q19" i="8"/>
  <c r="W19" i="8"/>
  <c r="X19" i="8"/>
  <c r="AA19" i="8"/>
  <c r="AB19" i="8"/>
  <c r="AD19" i="8"/>
  <c r="AE19" i="8"/>
  <c r="AF19" i="8"/>
  <c r="AG19" i="8"/>
  <c r="AH19" i="8"/>
  <c r="AN19" i="8"/>
  <c r="AO19" i="8"/>
  <c r="AP19" i="8"/>
  <c r="AQ19" i="8"/>
  <c r="AR19" i="8"/>
  <c r="AU19" i="8"/>
  <c r="AV19" i="8"/>
  <c r="AW19" i="8"/>
  <c r="AX19" i="8"/>
  <c r="BC19" i="8"/>
  <c r="BE19" i="8"/>
  <c r="BH19" i="8"/>
  <c r="BI19" i="8"/>
  <c r="BJ19" i="8"/>
  <c r="BK19" i="8"/>
  <c r="BL19" i="8"/>
  <c r="BM19" i="8"/>
  <c r="BN19" i="8"/>
  <c r="BO19" i="8"/>
  <c r="BP19" i="8"/>
  <c r="BQ19" i="8"/>
  <c r="BS19" i="8"/>
  <c r="BT19" i="8"/>
  <c r="BU19" i="8"/>
  <c r="BV19" i="8"/>
  <c r="BW19" i="8"/>
  <c r="BX19" i="8"/>
  <c r="CA19" i="8"/>
  <c r="CH19" i="8"/>
  <c r="B20" i="8"/>
  <c r="C20" i="8"/>
  <c r="D20" i="8"/>
  <c r="E20" i="8"/>
  <c r="F20" i="8"/>
  <c r="G20" i="8"/>
  <c r="H20" i="8"/>
  <c r="J20" i="8"/>
  <c r="K20" i="8"/>
  <c r="L20" i="8"/>
  <c r="M20" i="8"/>
  <c r="Q20" i="8"/>
  <c r="W20" i="8"/>
  <c r="X20" i="8"/>
  <c r="AA20" i="8"/>
  <c r="AB20" i="8"/>
  <c r="AD20" i="8"/>
  <c r="AE20" i="8"/>
  <c r="AF20" i="8"/>
  <c r="AG20" i="8"/>
  <c r="AH20" i="8"/>
  <c r="AN20" i="8"/>
  <c r="AO20" i="8"/>
  <c r="AP20" i="8"/>
  <c r="AQ20" i="8"/>
  <c r="AR20" i="8"/>
  <c r="AU20" i="8"/>
  <c r="AV20" i="8"/>
  <c r="AW20" i="8"/>
  <c r="AX20" i="8"/>
  <c r="BC20" i="8"/>
  <c r="BE20" i="8"/>
  <c r="BH20" i="8"/>
  <c r="BI20" i="8"/>
  <c r="BJ20" i="8"/>
  <c r="BK20" i="8"/>
  <c r="BL20" i="8"/>
  <c r="BM20" i="8"/>
  <c r="BN20" i="8"/>
  <c r="BO20" i="8"/>
  <c r="BP20" i="8"/>
  <c r="BQ20" i="8"/>
  <c r="BS20" i="8"/>
  <c r="BT20" i="8"/>
  <c r="BU20" i="8"/>
  <c r="BV20" i="8"/>
  <c r="BW20" i="8"/>
  <c r="BX20" i="8"/>
  <c r="CA20" i="8"/>
  <c r="CH20" i="8"/>
  <c r="B21" i="8"/>
  <c r="C21" i="8"/>
  <c r="D21" i="8"/>
  <c r="E21" i="8"/>
  <c r="F21" i="8"/>
  <c r="G21" i="8"/>
  <c r="H21" i="8"/>
  <c r="J21" i="8"/>
  <c r="K21" i="8"/>
  <c r="L21" i="8"/>
  <c r="M21" i="8"/>
  <c r="Q21" i="8"/>
  <c r="W21" i="8"/>
  <c r="X21" i="8"/>
  <c r="AA21" i="8"/>
  <c r="AB21" i="8"/>
  <c r="AD21" i="8"/>
  <c r="AE21" i="8"/>
  <c r="AF21" i="8"/>
  <c r="AG21" i="8"/>
  <c r="AH21" i="8"/>
  <c r="AN21" i="8"/>
  <c r="AO21" i="8"/>
  <c r="AP21" i="8"/>
  <c r="AQ21" i="8"/>
  <c r="AR21" i="8"/>
  <c r="AU21" i="8"/>
  <c r="AV21" i="8"/>
  <c r="AW21" i="8"/>
  <c r="AX21" i="8"/>
  <c r="BC21" i="8"/>
  <c r="BE21" i="8"/>
  <c r="BH21" i="8"/>
  <c r="BI21" i="8"/>
  <c r="BJ21" i="8"/>
  <c r="BK21" i="8"/>
  <c r="BL21" i="8"/>
  <c r="BM21" i="8"/>
  <c r="BN21" i="8"/>
  <c r="BO21" i="8"/>
  <c r="BP21" i="8"/>
  <c r="BQ21" i="8"/>
  <c r="BS21" i="8"/>
  <c r="BT21" i="8"/>
  <c r="BU21" i="8"/>
  <c r="BV21" i="8"/>
  <c r="BW21" i="8"/>
  <c r="BX21" i="8"/>
  <c r="CA21" i="8"/>
  <c r="CH21" i="8"/>
  <c r="B22" i="8"/>
  <c r="C22" i="8"/>
  <c r="D22" i="8"/>
  <c r="E22" i="8"/>
  <c r="F22" i="8"/>
  <c r="G22" i="8"/>
  <c r="H22" i="8"/>
  <c r="J22" i="8"/>
  <c r="K22" i="8"/>
  <c r="L22" i="8"/>
  <c r="M22" i="8"/>
  <c r="Q22" i="8"/>
  <c r="W22" i="8"/>
  <c r="X22" i="8"/>
  <c r="AA22" i="8"/>
  <c r="AB22" i="8"/>
  <c r="AD22" i="8"/>
  <c r="AE22" i="8"/>
  <c r="AF22" i="8"/>
  <c r="AG22" i="8"/>
  <c r="AH22" i="8"/>
  <c r="AN22" i="8"/>
  <c r="AO22" i="8"/>
  <c r="AP22" i="8"/>
  <c r="AQ22" i="8"/>
  <c r="AR22" i="8"/>
  <c r="AU22" i="8"/>
  <c r="AV22" i="8"/>
  <c r="AW22" i="8"/>
  <c r="AX22" i="8"/>
  <c r="BC22" i="8"/>
  <c r="BE22" i="8"/>
  <c r="BH22" i="8"/>
  <c r="BI22" i="8"/>
  <c r="BJ22" i="8"/>
  <c r="BK22" i="8"/>
  <c r="BL22" i="8"/>
  <c r="BM22" i="8"/>
  <c r="BN22" i="8"/>
  <c r="BO22" i="8"/>
  <c r="BP22" i="8"/>
  <c r="BQ22" i="8"/>
  <c r="BS22" i="8"/>
  <c r="BT22" i="8"/>
  <c r="BU22" i="8"/>
  <c r="BV22" i="8"/>
  <c r="BW22" i="8"/>
  <c r="BX22" i="8"/>
  <c r="CA22" i="8"/>
  <c r="CH22" i="8"/>
  <c r="B23" i="8"/>
  <c r="C23" i="8"/>
  <c r="D23" i="8"/>
  <c r="E23" i="8"/>
  <c r="F23" i="8"/>
  <c r="G23" i="8"/>
  <c r="H23" i="8"/>
  <c r="J23" i="8"/>
  <c r="K23" i="8"/>
  <c r="L23" i="8"/>
  <c r="M23" i="8"/>
  <c r="Q23" i="8"/>
  <c r="W23" i="8"/>
  <c r="X23" i="8"/>
  <c r="AA23" i="8"/>
  <c r="AB23" i="8"/>
  <c r="AD23" i="8"/>
  <c r="AE23" i="8"/>
  <c r="AF23" i="8"/>
  <c r="AG23" i="8"/>
  <c r="AH23" i="8"/>
  <c r="AN23" i="8"/>
  <c r="AO23" i="8"/>
  <c r="AP23" i="8"/>
  <c r="AQ23" i="8"/>
  <c r="AR23" i="8"/>
  <c r="AU23" i="8"/>
  <c r="AV23" i="8"/>
  <c r="AW23" i="8"/>
  <c r="AX23" i="8"/>
  <c r="BC23" i="8"/>
  <c r="BE23" i="8"/>
  <c r="BH23" i="8"/>
  <c r="BI23" i="8"/>
  <c r="BJ23" i="8"/>
  <c r="BK23" i="8"/>
  <c r="BL23" i="8"/>
  <c r="BM23" i="8"/>
  <c r="BN23" i="8"/>
  <c r="BO23" i="8"/>
  <c r="BP23" i="8"/>
  <c r="BQ23" i="8"/>
  <c r="BS23" i="8"/>
  <c r="BT23" i="8"/>
  <c r="BU23" i="8"/>
  <c r="BV23" i="8"/>
  <c r="BW23" i="8"/>
  <c r="BX23" i="8"/>
  <c r="CA23" i="8"/>
  <c r="CH23" i="8"/>
  <c r="B24" i="8"/>
  <c r="C24" i="8"/>
  <c r="D24" i="8"/>
  <c r="E24" i="8"/>
  <c r="F24" i="8"/>
  <c r="G24" i="8"/>
  <c r="H24" i="8"/>
  <c r="J24" i="8"/>
  <c r="K24" i="8"/>
  <c r="L24" i="8"/>
  <c r="M24" i="8"/>
  <c r="Q24" i="8"/>
  <c r="W24" i="8"/>
  <c r="X24" i="8"/>
  <c r="AA24" i="8"/>
  <c r="AB24" i="8"/>
  <c r="AD24" i="8"/>
  <c r="AE24" i="8"/>
  <c r="AF24" i="8"/>
  <c r="AG24" i="8"/>
  <c r="AH24" i="8"/>
  <c r="AN24" i="8"/>
  <c r="AO24" i="8"/>
  <c r="AP24" i="8"/>
  <c r="AQ24" i="8"/>
  <c r="AR24" i="8"/>
  <c r="AU24" i="8"/>
  <c r="AV24" i="8"/>
  <c r="AW24" i="8"/>
  <c r="AX24" i="8"/>
  <c r="BC24" i="8"/>
  <c r="BE24" i="8"/>
  <c r="BH24" i="8"/>
  <c r="BI24" i="8"/>
  <c r="BJ24" i="8"/>
  <c r="BK24" i="8"/>
  <c r="BL24" i="8"/>
  <c r="BM24" i="8"/>
  <c r="BN24" i="8"/>
  <c r="BO24" i="8"/>
  <c r="BP24" i="8"/>
  <c r="BQ24" i="8"/>
  <c r="BS24" i="8"/>
  <c r="BT24" i="8"/>
  <c r="BU24" i="8"/>
  <c r="BV24" i="8"/>
  <c r="BW24" i="8"/>
  <c r="BX24" i="8"/>
  <c r="CA24" i="8"/>
  <c r="CH24" i="8"/>
  <c r="B25" i="8"/>
  <c r="C25" i="8"/>
  <c r="D25" i="8"/>
  <c r="E25" i="8"/>
  <c r="F25" i="8"/>
  <c r="G25" i="8"/>
  <c r="H25" i="8"/>
  <c r="J25" i="8"/>
  <c r="K25" i="8"/>
  <c r="L25" i="8"/>
  <c r="M25" i="8"/>
  <c r="Q25" i="8"/>
  <c r="W25" i="8"/>
  <c r="X25" i="8"/>
  <c r="AA25" i="8"/>
  <c r="AB25" i="8"/>
  <c r="AD25" i="8"/>
  <c r="AE25" i="8"/>
  <c r="AF25" i="8"/>
  <c r="AG25" i="8"/>
  <c r="AH25" i="8"/>
  <c r="AN25" i="8"/>
  <c r="AO25" i="8"/>
  <c r="AP25" i="8"/>
  <c r="AQ25" i="8"/>
  <c r="AR25" i="8"/>
  <c r="AU25" i="8"/>
  <c r="AV25" i="8"/>
  <c r="AW25" i="8"/>
  <c r="AX25" i="8"/>
  <c r="BC25" i="8"/>
  <c r="BE25" i="8"/>
  <c r="BH25" i="8"/>
  <c r="BI25" i="8"/>
  <c r="BJ25" i="8"/>
  <c r="BK25" i="8"/>
  <c r="BL25" i="8"/>
  <c r="BM25" i="8"/>
  <c r="BN25" i="8"/>
  <c r="BO25" i="8"/>
  <c r="BP25" i="8"/>
  <c r="BQ25" i="8"/>
  <c r="BS25" i="8"/>
  <c r="BT25" i="8"/>
  <c r="BU25" i="8"/>
  <c r="BV25" i="8"/>
  <c r="BW25" i="8"/>
  <c r="BX25" i="8"/>
  <c r="CA25" i="8"/>
  <c r="CH25" i="8"/>
  <c r="B26" i="8"/>
  <c r="C26" i="8"/>
  <c r="D26" i="8"/>
  <c r="E26" i="8"/>
  <c r="F26" i="8"/>
  <c r="G26" i="8"/>
  <c r="H26" i="8"/>
  <c r="J26" i="8"/>
  <c r="K26" i="8"/>
  <c r="L26" i="8"/>
  <c r="M26" i="8"/>
  <c r="Q26" i="8"/>
  <c r="W26" i="8"/>
  <c r="X26" i="8"/>
  <c r="AA26" i="8"/>
  <c r="AB26" i="8"/>
  <c r="AD26" i="8"/>
  <c r="AE26" i="8"/>
  <c r="AF26" i="8"/>
  <c r="AG26" i="8"/>
  <c r="AH26" i="8"/>
  <c r="AN26" i="8"/>
  <c r="AO26" i="8"/>
  <c r="AP26" i="8"/>
  <c r="AQ26" i="8"/>
  <c r="AR26" i="8"/>
  <c r="AU26" i="8"/>
  <c r="AV26" i="8"/>
  <c r="AW26" i="8"/>
  <c r="AX26" i="8"/>
  <c r="BC26" i="8"/>
  <c r="BE26" i="8"/>
  <c r="BH26" i="8"/>
  <c r="BI26" i="8"/>
  <c r="BJ26" i="8"/>
  <c r="BK26" i="8"/>
  <c r="BL26" i="8"/>
  <c r="BM26" i="8"/>
  <c r="BN26" i="8"/>
  <c r="BO26" i="8"/>
  <c r="BP26" i="8"/>
  <c r="BQ26" i="8"/>
  <c r="BS26" i="8"/>
  <c r="BT26" i="8"/>
  <c r="BU26" i="8"/>
  <c r="BV26" i="8"/>
  <c r="BW26" i="8"/>
  <c r="BX26" i="8"/>
  <c r="CA26" i="8"/>
  <c r="CH26" i="8"/>
  <c r="B27" i="8"/>
  <c r="C27" i="8"/>
  <c r="D27" i="8"/>
  <c r="E27" i="8"/>
  <c r="F27" i="8"/>
  <c r="G27" i="8"/>
  <c r="H27" i="8"/>
  <c r="J27" i="8"/>
  <c r="K27" i="8"/>
  <c r="L27" i="8"/>
  <c r="M27" i="8"/>
  <c r="Q27" i="8"/>
  <c r="W27" i="8"/>
  <c r="X27" i="8"/>
  <c r="AA27" i="8"/>
  <c r="AB27" i="8"/>
  <c r="AD27" i="8"/>
  <c r="AE27" i="8"/>
  <c r="AF27" i="8"/>
  <c r="AG27" i="8"/>
  <c r="AH27" i="8"/>
  <c r="AN27" i="8"/>
  <c r="AO27" i="8"/>
  <c r="AP27" i="8"/>
  <c r="AQ27" i="8"/>
  <c r="AR27" i="8"/>
  <c r="AU27" i="8"/>
  <c r="AV27" i="8"/>
  <c r="AW27" i="8"/>
  <c r="AX27" i="8"/>
  <c r="BC27" i="8"/>
  <c r="BE27" i="8"/>
  <c r="BH27" i="8"/>
  <c r="BI27" i="8"/>
  <c r="BJ27" i="8"/>
  <c r="BK27" i="8"/>
  <c r="BL27" i="8"/>
  <c r="BM27" i="8"/>
  <c r="BN27" i="8"/>
  <c r="BO27" i="8"/>
  <c r="BP27" i="8"/>
  <c r="BQ27" i="8"/>
  <c r="BS27" i="8"/>
  <c r="BT27" i="8"/>
  <c r="BU27" i="8"/>
  <c r="BV27" i="8"/>
  <c r="BW27" i="8"/>
  <c r="BX27" i="8"/>
  <c r="CA27" i="8"/>
  <c r="CH27" i="8"/>
  <c r="B28" i="8"/>
  <c r="C28" i="8"/>
  <c r="D28" i="8"/>
  <c r="E28" i="8"/>
  <c r="F28" i="8"/>
  <c r="G28" i="8"/>
  <c r="H28" i="8"/>
  <c r="J28" i="8"/>
  <c r="K28" i="8"/>
  <c r="L28" i="8"/>
  <c r="M28" i="8"/>
  <c r="Q28" i="8"/>
  <c r="W28" i="8"/>
  <c r="X28" i="8"/>
  <c r="AA28" i="8"/>
  <c r="AB28" i="8"/>
  <c r="AD28" i="8"/>
  <c r="AE28" i="8"/>
  <c r="AF28" i="8"/>
  <c r="AG28" i="8"/>
  <c r="AH28" i="8"/>
  <c r="AN28" i="8"/>
  <c r="AO28" i="8"/>
  <c r="AP28" i="8"/>
  <c r="AQ28" i="8"/>
  <c r="AR28" i="8"/>
  <c r="AU28" i="8"/>
  <c r="AV28" i="8"/>
  <c r="AW28" i="8"/>
  <c r="AX28" i="8"/>
  <c r="BC28" i="8"/>
  <c r="BE28" i="8"/>
  <c r="BH28" i="8"/>
  <c r="BI28" i="8"/>
  <c r="BJ28" i="8"/>
  <c r="BK28" i="8"/>
  <c r="BL28" i="8"/>
  <c r="BM28" i="8"/>
  <c r="BN28" i="8"/>
  <c r="BO28" i="8"/>
  <c r="BP28" i="8"/>
  <c r="BQ28" i="8"/>
  <c r="BS28" i="8"/>
  <c r="BT28" i="8"/>
  <c r="BU28" i="8"/>
  <c r="BV28" i="8"/>
  <c r="BW28" i="8"/>
  <c r="BX28" i="8"/>
  <c r="CA28" i="8"/>
  <c r="CH28" i="8"/>
  <c r="B29" i="8"/>
  <c r="C29" i="8"/>
  <c r="D29" i="8"/>
  <c r="E29" i="8"/>
  <c r="F29" i="8"/>
  <c r="G29" i="8"/>
  <c r="H29" i="8"/>
  <c r="J29" i="8"/>
  <c r="K29" i="8"/>
  <c r="L29" i="8"/>
  <c r="M29" i="8"/>
  <c r="Q29" i="8"/>
  <c r="W29" i="8"/>
  <c r="X29" i="8"/>
  <c r="AA29" i="8"/>
  <c r="AB29" i="8"/>
  <c r="AD29" i="8"/>
  <c r="AE29" i="8"/>
  <c r="AF29" i="8"/>
  <c r="AG29" i="8"/>
  <c r="AH29" i="8"/>
  <c r="AN29" i="8"/>
  <c r="AO29" i="8"/>
  <c r="AP29" i="8"/>
  <c r="AQ29" i="8"/>
  <c r="AR29" i="8"/>
  <c r="AU29" i="8"/>
  <c r="AV29" i="8"/>
  <c r="AW29" i="8"/>
  <c r="AX29" i="8"/>
  <c r="BC29" i="8"/>
  <c r="BE29" i="8"/>
  <c r="BH29" i="8"/>
  <c r="BI29" i="8"/>
  <c r="BJ29" i="8"/>
  <c r="BK29" i="8"/>
  <c r="BL29" i="8"/>
  <c r="BM29" i="8"/>
  <c r="BN29" i="8"/>
  <c r="BO29" i="8"/>
  <c r="BP29" i="8"/>
  <c r="BQ29" i="8"/>
  <c r="BS29" i="8"/>
  <c r="BT29" i="8"/>
  <c r="BU29" i="8"/>
  <c r="BV29" i="8"/>
  <c r="BW29" i="8"/>
  <c r="BX29" i="8"/>
  <c r="CA29" i="8"/>
  <c r="CH29" i="8"/>
  <c r="B30" i="8"/>
  <c r="C30" i="8"/>
  <c r="D30" i="8"/>
  <c r="E30" i="8"/>
  <c r="F30" i="8"/>
  <c r="G30" i="8"/>
  <c r="H30" i="8"/>
  <c r="J30" i="8"/>
  <c r="K30" i="8"/>
  <c r="L30" i="8"/>
  <c r="M30" i="8"/>
  <c r="Q30" i="8"/>
  <c r="W30" i="8"/>
  <c r="X30" i="8"/>
  <c r="AA30" i="8"/>
  <c r="AB30" i="8"/>
  <c r="AD30" i="8"/>
  <c r="AE30" i="8"/>
  <c r="AF30" i="8"/>
  <c r="AG30" i="8"/>
  <c r="AH30" i="8"/>
  <c r="AN30" i="8"/>
  <c r="AO30" i="8"/>
  <c r="AP30" i="8"/>
  <c r="AQ30" i="8"/>
  <c r="AR30" i="8"/>
  <c r="AU30" i="8"/>
  <c r="AV30" i="8"/>
  <c r="AW30" i="8"/>
  <c r="AX30" i="8"/>
  <c r="BC30" i="8"/>
  <c r="BE30" i="8"/>
  <c r="BH30" i="8"/>
  <c r="BI30" i="8"/>
  <c r="BJ30" i="8"/>
  <c r="BK30" i="8"/>
  <c r="BL30" i="8"/>
  <c r="BM30" i="8"/>
  <c r="BN30" i="8"/>
  <c r="BO30" i="8"/>
  <c r="BP30" i="8"/>
  <c r="BQ30" i="8"/>
  <c r="BS30" i="8"/>
  <c r="BT30" i="8"/>
  <c r="BU30" i="8"/>
  <c r="BV30" i="8"/>
  <c r="BW30" i="8"/>
  <c r="BX30" i="8"/>
  <c r="CA30" i="8"/>
  <c r="CH30" i="8"/>
  <c r="B31" i="8"/>
  <c r="C31" i="8"/>
  <c r="D31" i="8"/>
  <c r="E31" i="8"/>
  <c r="F31" i="8"/>
  <c r="G31" i="8"/>
  <c r="H31" i="8"/>
  <c r="J31" i="8"/>
  <c r="K31" i="8"/>
  <c r="L31" i="8"/>
  <c r="M31" i="8"/>
  <c r="Q31" i="8"/>
  <c r="W31" i="8"/>
  <c r="X31" i="8"/>
  <c r="AA31" i="8"/>
  <c r="AB31" i="8"/>
  <c r="AD31" i="8"/>
  <c r="AE31" i="8"/>
  <c r="AF31" i="8"/>
  <c r="AG31" i="8"/>
  <c r="AH31" i="8"/>
  <c r="AN31" i="8"/>
  <c r="AO31" i="8"/>
  <c r="AP31" i="8"/>
  <c r="AQ31" i="8"/>
  <c r="AR31" i="8"/>
  <c r="AU31" i="8"/>
  <c r="AV31" i="8"/>
  <c r="AW31" i="8"/>
  <c r="AX31" i="8"/>
  <c r="BC31" i="8"/>
  <c r="BE31" i="8"/>
  <c r="BH31" i="8"/>
  <c r="BI31" i="8"/>
  <c r="BJ31" i="8"/>
  <c r="BK31" i="8"/>
  <c r="BL31" i="8"/>
  <c r="BM31" i="8"/>
  <c r="BN31" i="8"/>
  <c r="BO31" i="8"/>
  <c r="BP31" i="8"/>
  <c r="BQ31" i="8"/>
  <c r="BS31" i="8"/>
  <c r="BT31" i="8"/>
  <c r="BU31" i="8"/>
  <c r="BV31" i="8"/>
  <c r="BW31" i="8"/>
  <c r="BX31" i="8"/>
  <c r="CA31" i="8"/>
  <c r="CH31" i="8"/>
  <c r="B32" i="8"/>
  <c r="C32" i="8"/>
  <c r="D32" i="8"/>
  <c r="E32" i="8"/>
  <c r="F32" i="8"/>
  <c r="G32" i="8"/>
  <c r="H32" i="8"/>
  <c r="J32" i="8"/>
  <c r="K32" i="8"/>
  <c r="L32" i="8"/>
  <c r="M32" i="8"/>
  <c r="Q32" i="8"/>
  <c r="W32" i="8"/>
  <c r="X32" i="8"/>
  <c r="AA32" i="8"/>
  <c r="AB32" i="8"/>
  <c r="AD32" i="8"/>
  <c r="AE32" i="8"/>
  <c r="AF32" i="8"/>
  <c r="AG32" i="8"/>
  <c r="AH32" i="8"/>
  <c r="AN32" i="8"/>
  <c r="AO32" i="8"/>
  <c r="AP32" i="8"/>
  <c r="AQ32" i="8"/>
  <c r="AR32" i="8"/>
  <c r="AU32" i="8"/>
  <c r="AV32" i="8"/>
  <c r="AW32" i="8"/>
  <c r="AX32" i="8"/>
  <c r="BC32" i="8"/>
  <c r="BE32" i="8"/>
  <c r="BH32" i="8"/>
  <c r="BI32" i="8"/>
  <c r="BJ32" i="8"/>
  <c r="BK32" i="8"/>
  <c r="BL32" i="8"/>
  <c r="BM32" i="8"/>
  <c r="BN32" i="8"/>
  <c r="BO32" i="8"/>
  <c r="BP32" i="8"/>
  <c r="BQ32" i="8"/>
  <c r="BS32" i="8"/>
  <c r="BT32" i="8"/>
  <c r="BU32" i="8"/>
  <c r="BV32" i="8"/>
  <c r="BW32" i="8"/>
  <c r="BX32" i="8"/>
  <c r="CA32" i="8"/>
  <c r="CH32" i="8"/>
  <c r="B33" i="8"/>
  <c r="C33" i="8"/>
  <c r="D33" i="8"/>
  <c r="E33" i="8"/>
  <c r="F33" i="8"/>
  <c r="G33" i="8"/>
  <c r="H33" i="8"/>
  <c r="J33" i="8"/>
  <c r="K33" i="8"/>
  <c r="L33" i="8"/>
  <c r="M33" i="8"/>
  <c r="Q33" i="8"/>
  <c r="W33" i="8"/>
  <c r="X33" i="8"/>
  <c r="AA33" i="8"/>
  <c r="AB33" i="8"/>
  <c r="AD33" i="8"/>
  <c r="AE33" i="8"/>
  <c r="AF33" i="8"/>
  <c r="AG33" i="8"/>
  <c r="AH33" i="8"/>
  <c r="AN33" i="8"/>
  <c r="AO33" i="8"/>
  <c r="AP33" i="8"/>
  <c r="AQ33" i="8"/>
  <c r="AR33" i="8"/>
  <c r="AU33" i="8"/>
  <c r="AV33" i="8"/>
  <c r="AW33" i="8"/>
  <c r="AX33" i="8"/>
  <c r="BC33" i="8"/>
  <c r="BE33" i="8"/>
  <c r="BH33" i="8"/>
  <c r="BI33" i="8"/>
  <c r="BJ33" i="8"/>
  <c r="BK33" i="8"/>
  <c r="BL33" i="8"/>
  <c r="BM33" i="8"/>
  <c r="BN33" i="8"/>
  <c r="BO33" i="8"/>
  <c r="BP33" i="8"/>
  <c r="BQ33" i="8"/>
  <c r="BS33" i="8"/>
  <c r="BT33" i="8"/>
  <c r="BU33" i="8"/>
  <c r="BV33" i="8"/>
  <c r="BW33" i="8"/>
  <c r="BX33" i="8"/>
  <c r="CA33" i="8"/>
  <c r="CH33" i="8"/>
  <c r="B34" i="8"/>
  <c r="C34" i="8"/>
  <c r="D34" i="8"/>
  <c r="E34" i="8"/>
  <c r="F34" i="8"/>
  <c r="G34" i="8"/>
  <c r="H34" i="8"/>
  <c r="J34" i="8"/>
  <c r="K34" i="8"/>
  <c r="L34" i="8"/>
  <c r="M34" i="8"/>
  <c r="Q34" i="8"/>
  <c r="W34" i="8"/>
  <c r="X34" i="8"/>
  <c r="AA34" i="8"/>
  <c r="AB34" i="8"/>
  <c r="AD34" i="8"/>
  <c r="AE34" i="8"/>
  <c r="AF34" i="8"/>
  <c r="AG34" i="8"/>
  <c r="AH34" i="8"/>
  <c r="AN34" i="8"/>
  <c r="AO34" i="8"/>
  <c r="AP34" i="8"/>
  <c r="AQ34" i="8"/>
  <c r="AR34" i="8"/>
  <c r="AU34" i="8"/>
  <c r="AV34" i="8"/>
  <c r="AW34" i="8"/>
  <c r="AX34" i="8"/>
  <c r="BC34" i="8"/>
  <c r="BE34" i="8"/>
  <c r="BH34" i="8"/>
  <c r="BI34" i="8"/>
  <c r="BJ34" i="8"/>
  <c r="BK34" i="8"/>
  <c r="BL34" i="8"/>
  <c r="BM34" i="8"/>
  <c r="BN34" i="8"/>
  <c r="BO34" i="8"/>
  <c r="BP34" i="8"/>
  <c r="BQ34" i="8"/>
  <c r="BS34" i="8"/>
  <c r="BT34" i="8"/>
  <c r="BU34" i="8"/>
  <c r="BV34" i="8"/>
  <c r="BW34" i="8"/>
  <c r="BX34" i="8"/>
  <c r="CA34" i="8"/>
  <c r="CH34" i="8"/>
  <c r="B35" i="8"/>
  <c r="C35" i="8"/>
  <c r="D35" i="8"/>
  <c r="E35" i="8"/>
  <c r="F35" i="8"/>
  <c r="G35" i="8"/>
  <c r="H35" i="8"/>
  <c r="J35" i="8"/>
  <c r="K35" i="8"/>
  <c r="L35" i="8"/>
  <c r="M35" i="8"/>
  <c r="Q35" i="8"/>
  <c r="W35" i="8"/>
  <c r="X35" i="8"/>
  <c r="AA35" i="8"/>
  <c r="AB35" i="8"/>
  <c r="AD35" i="8"/>
  <c r="AE35" i="8"/>
  <c r="AF35" i="8"/>
  <c r="AG35" i="8"/>
  <c r="AH35" i="8"/>
  <c r="AN35" i="8"/>
  <c r="AO35" i="8"/>
  <c r="AP35" i="8"/>
  <c r="AQ35" i="8"/>
  <c r="AR35" i="8"/>
  <c r="AU35" i="8"/>
  <c r="AV35" i="8"/>
  <c r="AW35" i="8"/>
  <c r="AX35" i="8"/>
  <c r="BC35" i="8"/>
  <c r="BE35" i="8"/>
  <c r="BH35" i="8"/>
  <c r="BI35" i="8"/>
  <c r="BJ35" i="8"/>
  <c r="BK35" i="8"/>
  <c r="BL35" i="8"/>
  <c r="BM35" i="8"/>
  <c r="BN35" i="8"/>
  <c r="BO35" i="8"/>
  <c r="BP35" i="8"/>
  <c r="BQ35" i="8"/>
  <c r="BS35" i="8"/>
  <c r="BT35" i="8"/>
  <c r="BU35" i="8"/>
  <c r="BV35" i="8"/>
  <c r="BW35" i="8"/>
  <c r="BX35" i="8"/>
  <c r="CA35" i="8"/>
  <c r="CH35" i="8"/>
  <c r="B36" i="8"/>
  <c r="C36" i="8"/>
  <c r="D36" i="8"/>
  <c r="E36" i="8"/>
  <c r="F36" i="8"/>
  <c r="G36" i="8"/>
  <c r="H36" i="8"/>
  <c r="J36" i="8"/>
  <c r="K36" i="8"/>
  <c r="L36" i="8"/>
  <c r="M36" i="8"/>
  <c r="Q36" i="8"/>
  <c r="W36" i="8"/>
  <c r="X36" i="8"/>
  <c r="AA36" i="8"/>
  <c r="AB36" i="8"/>
  <c r="AD36" i="8"/>
  <c r="AE36" i="8"/>
  <c r="AF36" i="8"/>
  <c r="AG36" i="8"/>
  <c r="AH36" i="8"/>
  <c r="AN36" i="8"/>
  <c r="AO36" i="8"/>
  <c r="AP36" i="8"/>
  <c r="AQ36" i="8"/>
  <c r="AR36" i="8"/>
  <c r="AU36" i="8"/>
  <c r="AV36" i="8"/>
  <c r="AW36" i="8"/>
  <c r="AX36" i="8"/>
  <c r="BC36" i="8"/>
  <c r="BE36" i="8"/>
  <c r="BH36" i="8"/>
  <c r="BI36" i="8"/>
  <c r="BJ36" i="8"/>
  <c r="BK36" i="8"/>
  <c r="BL36" i="8"/>
  <c r="BM36" i="8"/>
  <c r="BN36" i="8"/>
  <c r="BO36" i="8"/>
  <c r="BP36" i="8"/>
  <c r="BQ36" i="8"/>
  <c r="BS36" i="8"/>
  <c r="BT36" i="8"/>
  <c r="BU36" i="8"/>
  <c r="BV36" i="8"/>
  <c r="BW36" i="8"/>
  <c r="BX36" i="8"/>
  <c r="CA36" i="8"/>
  <c r="CH36" i="8"/>
  <c r="B37" i="8"/>
  <c r="C37" i="8"/>
  <c r="D37" i="8"/>
  <c r="E37" i="8"/>
  <c r="F37" i="8"/>
  <c r="G37" i="8"/>
  <c r="H37" i="8"/>
  <c r="J37" i="8"/>
  <c r="K37" i="8"/>
  <c r="L37" i="8"/>
  <c r="M37" i="8"/>
  <c r="Q37" i="8"/>
  <c r="W37" i="8"/>
  <c r="X37" i="8"/>
  <c r="AA37" i="8"/>
  <c r="AB37" i="8"/>
  <c r="AD37" i="8"/>
  <c r="AE37" i="8"/>
  <c r="AF37" i="8"/>
  <c r="AG37" i="8"/>
  <c r="AH37" i="8"/>
  <c r="AN37" i="8"/>
  <c r="AO37" i="8"/>
  <c r="AP37" i="8"/>
  <c r="AQ37" i="8"/>
  <c r="AR37" i="8"/>
  <c r="AU37" i="8"/>
  <c r="AV37" i="8"/>
  <c r="AW37" i="8"/>
  <c r="AX37" i="8"/>
  <c r="BC37" i="8"/>
  <c r="BE37" i="8"/>
  <c r="BH37" i="8"/>
  <c r="BI37" i="8"/>
  <c r="BJ37" i="8"/>
  <c r="BK37" i="8"/>
  <c r="BL37" i="8"/>
  <c r="BM37" i="8"/>
  <c r="BN37" i="8"/>
  <c r="BO37" i="8"/>
  <c r="BP37" i="8"/>
  <c r="BQ37" i="8"/>
  <c r="BS37" i="8"/>
  <c r="BT37" i="8"/>
  <c r="BU37" i="8"/>
  <c r="BV37" i="8"/>
  <c r="BW37" i="8"/>
  <c r="BX37" i="8"/>
  <c r="CA37" i="8"/>
  <c r="CH37" i="8"/>
  <c r="B38" i="8"/>
  <c r="C38" i="8"/>
  <c r="D38" i="8"/>
  <c r="E38" i="8"/>
  <c r="F38" i="8"/>
  <c r="G38" i="8"/>
  <c r="H38" i="8"/>
  <c r="J38" i="8"/>
  <c r="K38" i="8"/>
  <c r="L38" i="8"/>
  <c r="M38" i="8"/>
  <c r="Q38" i="8"/>
  <c r="W38" i="8"/>
  <c r="X38" i="8"/>
  <c r="AA38" i="8"/>
  <c r="AB38" i="8"/>
  <c r="AD38" i="8"/>
  <c r="AE38" i="8"/>
  <c r="AF38" i="8"/>
  <c r="AG38" i="8"/>
  <c r="AH38" i="8"/>
  <c r="AN38" i="8"/>
  <c r="AO38" i="8"/>
  <c r="AP38" i="8"/>
  <c r="AQ38" i="8"/>
  <c r="AR38" i="8"/>
  <c r="AU38" i="8"/>
  <c r="AV38" i="8"/>
  <c r="AW38" i="8"/>
  <c r="AX38" i="8"/>
  <c r="BC38" i="8"/>
  <c r="BE38" i="8"/>
  <c r="BH38" i="8"/>
  <c r="BI38" i="8"/>
  <c r="BJ38" i="8"/>
  <c r="BK38" i="8"/>
  <c r="BL38" i="8"/>
  <c r="BM38" i="8"/>
  <c r="BN38" i="8"/>
  <c r="BO38" i="8"/>
  <c r="BP38" i="8"/>
  <c r="BQ38" i="8"/>
  <c r="BS38" i="8"/>
  <c r="BT38" i="8"/>
  <c r="BU38" i="8"/>
  <c r="BV38" i="8"/>
  <c r="BW38" i="8"/>
  <c r="BX38" i="8"/>
  <c r="CA38" i="8"/>
  <c r="CH38" i="8"/>
  <c r="B39" i="8"/>
  <c r="C39" i="8"/>
  <c r="D39" i="8"/>
  <c r="E39" i="8"/>
  <c r="F39" i="8"/>
  <c r="G39" i="8"/>
  <c r="H39" i="8"/>
  <c r="J39" i="8"/>
  <c r="K39" i="8"/>
  <c r="L39" i="8"/>
  <c r="M39" i="8"/>
  <c r="Q39" i="8"/>
  <c r="W39" i="8"/>
  <c r="X39" i="8"/>
  <c r="AA39" i="8"/>
  <c r="AB39" i="8"/>
  <c r="AD39" i="8"/>
  <c r="AE39" i="8"/>
  <c r="AF39" i="8"/>
  <c r="AG39" i="8"/>
  <c r="AH39" i="8"/>
  <c r="AN39" i="8"/>
  <c r="AO39" i="8"/>
  <c r="AP39" i="8"/>
  <c r="AQ39" i="8"/>
  <c r="AR39" i="8"/>
  <c r="AU39" i="8"/>
  <c r="AV39" i="8"/>
  <c r="AW39" i="8"/>
  <c r="AX39" i="8"/>
  <c r="BC39" i="8"/>
  <c r="BE39" i="8"/>
  <c r="BH39" i="8"/>
  <c r="BI39" i="8"/>
  <c r="BJ39" i="8"/>
  <c r="BK39" i="8"/>
  <c r="BL39" i="8"/>
  <c r="BM39" i="8"/>
  <c r="BN39" i="8"/>
  <c r="BO39" i="8"/>
  <c r="BP39" i="8"/>
  <c r="BQ39" i="8"/>
  <c r="BS39" i="8"/>
  <c r="BT39" i="8"/>
  <c r="BU39" i="8"/>
  <c r="BV39" i="8"/>
  <c r="BW39" i="8"/>
  <c r="BX39" i="8"/>
  <c r="CA39" i="8"/>
  <c r="CH39" i="8"/>
  <c r="B40" i="8"/>
  <c r="C40" i="8"/>
  <c r="D40" i="8"/>
  <c r="E40" i="8"/>
  <c r="F40" i="8"/>
  <c r="G40" i="8"/>
  <c r="H40" i="8"/>
  <c r="J40" i="8"/>
  <c r="K40" i="8"/>
  <c r="L40" i="8"/>
  <c r="M40" i="8"/>
  <c r="Q40" i="8"/>
  <c r="W40" i="8"/>
  <c r="X40" i="8"/>
  <c r="AA40" i="8"/>
  <c r="AB40" i="8"/>
  <c r="AD40" i="8"/>
  <c r="AE40" i="8"/>
  <c r="AF40" i="8"/>
  <c r="AG40" i="8"/>
  <c r="AH40" i="8"/>
  <c r="AN40" i="8"/>
  <c r="AO40" i="8"/>
  <c r="AP40" i="8"/>
  <c r="AQ40" i="8"/>
  <c r="AR40" i="8"/>
  <c r="AU40" i="8"/>
  <c r="AV40" i="8"/>
  <c r="AW40" i="8"/>
  <c r="AX40" i="8"/>
  <c r="BC40" i="8"/>
  <c r="BE40" i="8"/>
  <c r="BH40" i="8"/>
  <c r="BI40" i="8"/>
  <c r="BJ40" i="8"/>
  <c r="BK40" i="8"/>
  <c r="BL40" i="8"/>
  <c r="BM40" i="8"/>
  <c r="BN40" i="8"/>
  <c r="BO40" i="8"/>
  <c r="BP40" i="8"/>
  <c r="BQ40" i="8"/>
  <c r="BS40" i="8"/>
  <c r="BT40" i="8"/>
  <c r="BU40" i="8"/>
  <c r="BV40" i="8"/>
  <c r="BW40" i="8"/>
  <c r="BX40" i="8"/>
  <c r="CA40" i="8"/>
  <c r="CH40" i="8"/>
  <c r="B41" i="8"/>
  <c r="C41" i="8"/>
  <c r="D41" i="8"/>
  <c r="E41" i="8"/>
  <c r="F41" i="8"/>
  <c r="G41" i="8"/>
  <c r="H41" i="8"/>
  <c r="J41" i="8"/>
  <c r="K41" i="8"/>
  <c r="L41" i="8"/>
  <c r="M41" i="8"/>
  <c r="Q41" i="8"/>
  <c r="W41" i="8"/>
  <c r="X41" i="8"/>
  <c r="AA41" i="8"/>
  <c r="AB41" i="8"/>
  <c r="AD41" i="8"/>
  <c r="AE41" i="8"/>
  <c r="AF41" i="8"/>
  <c r="AG41" i="8"/>
  <c r="AH41" i="8"/>
  <c r="AN41" i="8"/>
  <c r="AO41" i="8"/>
  <c r="AP41" i="8"/>
  <c r="AQ41" i="8"/>
  <c r="AR41" i="8"/>
  <c r="AU41" i="8"/>
  <c r="AV41" i="8"/>
  <c r="AW41" i="8"/>
  <c r="AX41" i="8"/>
  <c r="BC41" i="8"/>
  <c r="BE41" i="8"/>
  <c r="BH41" i="8"/>
  <c r="BI41" i="8"/>
  <c r="BJ41" i="8"/>
  <c r="BK41" i="8"/>
  <c r="BL41" i="8"/>
  <c r="BM41" i="8"/>
  <c r="BN41" i="8"/>
  <c r="BO41" i="8"/>
  <c r="BP41" i="8"/>
  <c r="BQ41" i="8"/>
  <c r="BS41" i="8"/>
  <c r="BT41" i="8"/>
  <c r="BU41" i="8"/>
  <c r="BV41" i="8"/>
  <c r="BW41" i="8"/>
  <c r="BX41" i="8"/>
  <c r="CA41" i="8"/>
  <c r="CH41" i="8"/>
  <c r="B42" i="8"/>
  <c r="C42" i="8"/>
  <c r="D42" i="8"/>
  <c r="E42" i="8"/>
  <c r="F42" i="8"/>
  <c r="G42" i="8"/>
  <c r="H42" i="8"/>
  <c r="J42" i="8"/>
  <c r="K42" i="8"/>
  <c r="L42" i="8"/>
  <c r="M42" i="8"/>
  <c r="Q42" i="8"/>
  <c r="W42" i="8"/>
  <c r="X42" i="8"/>
  <c r="AA42" i="8"/>
  <c r="AB42" i="8"/>
  <c r="AD42" i="8"/>
  <c r="AE42" i="8"/>
  <c r="AF42" i="8"/>
  <c r="AG42" i="8"/>
  <c r="AH42" i="8"/>
  <c r="AN42" i="8"/>
  <c r="AO42" i="8"/>
  <c r="AP42" i="8"/>
  <c r="AQ42" i="8"/>
  <c r="AR42" i="8"/>
  <c r="AU42" i="8"/>
  <c r="AV42" i="8"/>
  <c r="AW42" i="8"/>
  <c r="AX42" i="8"/>
  <c r="BC42" i="8"/>
  <c r="BE42" i="8"/>
  <c r="BH42" i="8"/>
  <c r="BI42" i="8"/>
  <c r="BJ42" i="8"/>
  <c r="BK42" i="8"/>
  <c r="BL42" i="8"/>
  <c r="BM42" i="8"/>
  <c r="BN42" i="8"/>
  <c r="BO42" i="8"/>
  <c r="BP42" i="8"/>
  <c r="BQ42" i="8"/>
  <c r="BS42" i="8"/>
  <c r="BT42" i="8"/>
  <c r="BU42" i="8"/>
  <c r="BV42" i="8"/>
  <c r="BW42" i="8"/>
  <c r="BX42" i="8"/>
  <c r="CA42" i="8"/>
  <c r="CH42" i="8"/>
  <c r="B43" i="8"/>
  <c r="C43" i="8"/>
  <c r="D43" i="8"/>
  <c r="E43" i="8"/>
  <c r="F43" i="8"/>
  <c r="G43" i="8"/>
  <c r="H43" i="8"/>
  <c r="J43" i="8"/>
  <c r="K43" i="8"/>
  <c r="L43" i="8"/>
  <c r="M43" i="8"/>
  <c r="Q43" i="8"/>
  <c r="W43" i="8"/>
  <c r="X43" i="8"/>
  <c r="AA43" i="8"/>
  <c r="AB43" i="8"/>
  <c r="AD43" i="8"/>
  <c r="AE43" i="8"/>
  <c r="AF43" i="8"/>
  <c r="AG43" i="8"/>
  <c r="AH43" i="8"/>
  <c r="AN43" i="8"/>
  <c r="AO43" i="8"/>
  <c r="AP43" i="8"/>
  <c r="AQ43" i="8"/>
  <c r="AR43" i="8"/>
  <c r="AU43" i="8"/>
  <c r="AV43" i="8"/>
  <c r="AW43" i="8"/>
  <c r="AX43" i="8"/>
  <c r="BC43" i="8"/>
  <c r="BE43" i="8"/>
  <c r="BH43" i="8"/>
  <c r="BI43" i="8"/>
  <c r="BJ43" i="8"/>
  <c r="BK43" i="8"/>
  <c r="BL43" i="8"/>
  <c r="BM43" i="8"/>
  <c r="BN43" i="8"/>
  <c r="BO43" i="8"/>
  <c r="BP43" i="8"/>
  <c r="BQ43" i="8"/>
  <c r="BS43" i="8"/>
  <c r="BT43" i="8"/>
  <c r="BU43" i="8"/>
  <c r="BV43" i="8"/>
  <c r="BW43" i="8"/>
  <c r="BX43" i="8"/>
  <c r="CA43" i="8"/>
  <c r="CH43" i="8"/>
  <c r="B44" i="8"/>
  <c r="C44" i="8"/>
  <c r="D44" i="8"/>
  <c r="E44" i="8"/>
  <c r="F44" i="8"/>
  <c r="G44" i="8"/>
  <c r="H44" i="8"/>
  <c r="J44" i="8"/>
  <c r="K44" i="8"/>
  <c r="L44" i="8"/>
  <c r="M44" i="8"/>
  <c r="Q44" i="8"/>
  <c r="W44" i="8"/>
  <c r="X44" i="8"/>
  <c r="AA44" i="8"/>
  <c r="AB44" i="8"/>
  <c r="AD44" i="8"/>
  <c r="AE44" i="8"/>
  <c r="AF44" i="8"/>
  <c r="AG44" i="8"/>
  <c r="AH44" i="8"/>
  <c r="AN44" i="8"/>
  <c r="AO44" i="8"/>
  <c r="AP44" i="8"/>
  <c r="AQ44" i="8"/>
  <c r="AR44" i="8"/>
  <c r="AU44" i="8"/>
  <c r="AV44" i="8"/>
  <c r="AW44" i="8"/>
  <c r="AX44" i="8"/>
  <c r="BC44" i="8"/>
  <c r="BE44" i="8"/>
  <c r="BH44" i="8"/>
  <c r="BI44" i="8"/>
  <c r="BJ44" i="8"/>
  <c r="BK44" i="8"/>
  <c r="BL44" i="8"/>
  <c r="BM44" i="8"/>
  <c r="BN44" i="8"/>
  <c r="BO44" i="8"/>
  <c r="BP44" i="8"/>
  <c r="BQ44" i="8"/>
  <c r="BS44" i="8"/>
  <c r="BT44" i="8"/>
  <c r="BU44" i="8"/>
  <c r="BV44" i="8"/>
  <c r="BW44" i="8"/>
  <c r="BX44" i="8"/>
  <c r="CA44" i="8"/>
  <c r="CH44" i="8"/>
  <c r="B45" i="8"/>
  <c r="C45" i="8"/>
  <c r="D45" i="8"/>
  <c r="E45" i="8"/>
  <c r="F45" i="8"/>
  <c r="G45" i="8"/>
  <c r="H45" i="8"/>
  <c r="J45" i="8"/>
  <c r="K45" i="8"/>
  <c r="L45" i="8"/>
  <c r="M45" i="8"/>
  <c r="Q45" i="8"/>
  <c r="W45" i="8"/>
  <c r="X45" i="8"/>
  <c r="AA45" i="8"/>
  <c r="AB45" i="8"/>
  <c r="AD45" i="8"/>
  <c r="AE45" i="8"/>
  <c r="AF45" i="8"/>
  <c r="AG45" i="8"/>
  <c r="AH45" i="8"/>
  <c r="AN45" i="8"/>
  <c r="AO45" i="8"/>
  <c r="AP45" i="8"/>
  <c r="AQ45" i="8"/>
  <c r="AR45" i="8"/>
  <c r="AU45" i="8"/>
  <c r="AV45" i="8"/>
  <c r="AW45" i="8"/>
  <c r="AX45" i="8"/>
  <c r="BC45" i="8"/>
  <c r="BE45" i="8"/>
  <c r="BH45" i="8"/>
  <c r="BI45" i="8"/>
  <c r="BJ45" i="8"/>
  <c r="BK45" i="8"/>
  <c r="BL45" i="8"/>
  <c r="BM45" i="8"/>
  <c r="BN45" i="8"/>
  <c r="BO45" i="8"/>
  <c r="BP45" i="8"/>
  <c r="BQ45" i="8"/>
  <c r="BS45" i="8"/>
  <c r="BT45" i="8"/>
  <c r="BU45" i="8"/>
  <c r="BV45" i="8"/>
  <c r="BW45" i="8"/>
  <c r="BX45" i="8"/>
  <c r="CA45" i="8"/>
  <c r="CH45" i="8"/>
  <c r="B46" i="8"/>
  <c r="C46" i="8"/>
  <c r="D46" i="8"/>
  <c r="E46" i="8"/>
  <c r="F46" i="8"/>
  <c r="G46" i="8"/>
  <c r="H46" i="8"/>
  <c r="J46" i="8"/>
  <c r="K46" i="8"/>
  <c r="L46" i="8"/>
  <c r="M46" i="8"/>
  <c r="Q46" i="8"/>
  <c r="W46" i="8"/>
  <c r="X46" i="8"/>
  <c r="AA46" i="8"/>
  <c r="AB46" i="8"/>
  <c r="AD46" i="8"/>
  <c r="AE46" i="8"/>
  <c r="AF46" i="8"/>
  <c r="AG46" i="8"/>
  <c r="AH46" i="8"/>
  <c r="AN46" i="8"/>
  <c r="AO46" i="8"/>
  <c r="AP46" i="8"/>
  <c r="AQ46" i="8"/>
  <c r="AR46" i="8"/>
  <c r="AU46" i="8"/>
  <c r="AV46" i="8"/>
  <c r="AW46" i="8"/>
  <c r="AX46" i="8"/>
  <c r="BC46" i="8"/>
  <c r="BE46" i="8"/>
  <c r="BH46" i="8"/>
  <c r="BI46" i="8"/>
  <c r="BJ46" i="8"/>
  <c r="BK46" i="8"/>
  <c r="BL46" i="8"/>
  <c r="BM46" i="8"/>
  <c r="BN46" i="8"/>
  <c r="BO46" i="8"/>
  <c r="BP46" i="8"/>
  <c r="BQ46" i="8"/>
  <c r="BS46" i="8"/>
  <c r="BT46" i="8"/>
  <c r="BU46" i="8"/>
  <c r="BV46" i="8"/>
  <c r="BW46" i="8"/>
  <c r="BX46" i="8"/>
  <c r="CA46" i="8"/>
  <c r="CH46" i="8"/>
  <c r="B47" i="8"/>
  <c r="C47" i="8"/>
  <c r="D47" i="8"/>
  <c r="E47" i="8"/>
  <c r="F47" i="8"/>
  <c r="G47" i="8"/>
  <c r="H47" i="8"/>
  <c r="J47" i="8"/>
  <c r="K47" i="8"/>
  <c r="L47" i="8"/>
  <c r="M47" i="8"/>
  <c r="Q47" i="8"/>
  <c r="W47" i="8"/>
  <c r="X47" i="8"/>
  <c r="AA47" i="8"/>
  <c r="AB47" i="8"/>
  <c r="AD47" i="8"/>
  <c r="AE47" i="8"/>
  <c r="AF47" i="8"/>
  <c r="AG47" i="8"/>
  <c r="AH47" i="8"/>
  <c r="AN47" i="8"/>
  <c r="AO47" i="8"/>
  <c r="AP47" i="8"/>
  <c r="AQ47" i="8"/>
  <c r="AR47" i="8"/>
  <c r="AU47" i="8"/>
  <c r="AV47" i="8"/>
  <c r="AW47" i="8"/>
  <c r="AX47" i="8"/>
  <c r="BC47" i="8"/>
  <c r="BE47" i="8"/>
  <c r="BH47" i="8"/>
  <c r="BI47" i="8"/>
  <c r="BJ47" i="8"/>
  <c r="BK47" i="8"/>
  <c r="BL47" i="8"/>
  <c r="BM47" i="8"/>
  <c r="BN47" i="8"/>
  <c r="BO47" i="8"/>
  <c r="BP47" i="8"/>
  <c r="BQ47" i="8"/>
  <c r="BS47" i="8"/>
  <c r="BT47" i="8"/>
  <c r="BU47" i="8"/>
  <c r="BV47" i="8"/>
  <c r="BW47" i="8"/>
  <c r="BX47" i="8"/>
  <c r="CA47" i="8"/>
  <c r="CH47" i="8"/>
  <c r="B48" i="8"/>
  <c r="C48" i="8"/>
  <c r="D48" i="8"/>
  <c r="E48" i="8"/>
  <c r="F48" i="8"/>
  <c r="G48" i="8"/>
  <c r="H48" i="8"/>
  <c r="J48" i="8"/>
  <c r="K48" i="8"/>
  <c r="L48" i="8"/>
  <c r="M48" i="8"/>
  <c r="Q48" i="8"/>
  <c r="W48" i="8"/>
  <c r="X48" i="8"/>
  <c r="AA48" i="8"/>
  <c r="AB48" i="8"/>
  <c r="AD48" i="8"/>
  <c r="AE48" i="8"/>
  <c r="AF48" i="8"/>
  <c r="AG48" i="8"/>
  <c r="AH48" i="8"/>
  <c r="AN48" i="8"/>
  <c r="AO48" i="8"/>
  <c r="AP48" i="8"/>
  <c r="AQ48" i="8"/>
  <c r="AR48" i="8"/>
  <c r="AU48" i="8"/>
  <c r="AV48" i="8"/>
  <c r="AW48" i="8"/>
  <c r="AX48" i="8"/>
  <c r="BC48" i="8"/>
  <c r="BE48" i="8"/>
  <c r="BH48" i="8"/>
  <c r="BI48" i="8"/>
  <c r="BJ48" i="8"/>
  <c r="BK48" i="8"/>
  <c r="BL48" i="8"/>
  <c r="BM48" i="8"/>
  <c r="BN48" i="8"/>
  <c r="BO48" i="8"/>
  <c r="BP48" i="8"/>
  <c r="BQ48" i="8"/>
  <c r="BS48" i="8"/>
  <c r="BT48" i="8"/>
  <c r="BU48" i="8"/>
  <c r="BV48" i="8"/>
  <c r="BW48" i="8"/>
  <c r="BX48" i="8"/>
  <c r="CA48" i="8"/>
  <c r="CH48" i="8"/>
  <c r="B49" i="8"/>
  <c r="C49" i="8"/>
  <c r="D49" i="8"/>
  <c r="E49" i="8"/>
  <c r="F49" i="8"/>
  <c r="G49" i="8"/>
  <c r="H49" i="8"/>
  <c r="J49" i="8"/>
  <c r="K49" i="8"/>
  <c r="L49" i="8"/>
  <c r="M49" i="8"/>
  <c r="Q49" i="8"/>
  <c r="W49" i="8"/>
  <c r="X49" i="8"/>
  <c r="AA49" i="8"/>
  <c r="AB49" i="8"/>
  <c r="AD49" i="8"/>
  <c r="AE49" i="8"/>
  <c r="AF49" i="8"/>
  <c r="AG49" i="8"/>
  <c r="AH49" i="8"/>
  <c r="AN49" i="8"/>
  <c r="AO49" i="8"/>
  <c r="AP49" i="8"/>
  <c r="AQ49" i="8"/>
  <c r="AR49" i="8"/>
  <c r="AU49" i="8"/>
  <c r="AV49" i="8"/>
  <c r="AW49" i="8"/>
  <c r="AX49" i="8"/>
  <c r="BC49" i="8"/>
  <c r="BE49" i="8"/>
  <c r="BH49" i="8"/>
  <c r="BI49" i="8"/>
  <c r="BJ49" i="8"/>
  <c r="BK49" i="8"/>
  <c r="BL49" i="8"/>
  <c r="BM49" i="8"/>
  <c r="BN49" i="8"/>
  <c r="BO49" i="8"/>
  <c r="BP49" i="8"/>
  <c r="BQ49" i="8"/>
  <c r="BS49" i="8"/>
  <c r="BT49" i="8"/>
  <c r="BU49" i="8"/>
  <c r="BV49" i="8"/>
  <c r="BW49" i="8"/>
  <c r="BX49" i="8"/>
  <c r="CA49" i="8"/>
  <c r="CH49" i="8"/>
  <c r="B50" i="8"/>
  <c r="C50" i="8"/>
  <c r="D50" i="8"/>
  <c r="E50" i="8"/>
  <c r="F50" i="8"/>
  <c r="G50" i="8"/>
  <c r="H50" i="8"/>
  <c r="J50" i="8"/>
  <c r="K50" i="8"/>
  <c r="L50" i="8"/>
  <c r="M50" i="8"/>
  <c r="Q50" i="8"/>
  <c r="W50" i="8"/>
  <c r="X50" i="8"/>
  <c r="AA50" i="8"/>
  <c r="AB50" i="8"/>
  <c r="AD50" i="8"/>
  <c r="AE50" i="8"/>
  <c r="AF50" i="8"/>
  <c r="AG50" i="8"/>
  <c r="AH50" i="8"/>
  <c r="AN50" i="8"/>
  <c r="AO50" i="8"/>
  <c r="AP50" i="8"/>
  <c r="AQ50" i="8"/>
  <c r="AR50" i="8"/>
  <c r="AU50" i="8"/>
  <c r="AV50" i="8"/>
  <c r="AW50" i="8"/>
  <c r="AX50" i="8"/>
  <c r="BC50" i="8"/>
  <c r="BE50" i="8"/>
  <c r="BH50" i="8"/>
  <c r="BI50" i="8"/>
  <c r="BJ50" i="8"/>
  <c r="BK50" i="8"/>
  <c r="BL50" i="8"/>
  <c r="BM50" i="8"/>
  <c r="BN50" i="8"/>
  <c r="BO50" i="8"/>
  <c r="BP50" i="8"/>
  <c r="BQ50" i="8"/>
  <c r="BS50" i="8"/>
  <c r="BT50" i="8"/>
  <c r="BU50" i="8"/>
  <c r="BV50" i="8"/>
  <c r="BW50" i="8"/>
  <c r="BX50" i="8"/>
  <c r="CA50" i="8"/>
  <c r="CH50" i="8"/>
  <c r="B51" i="8"/>
  <c r="C51" i="8"/>
  <c r="D51" i="8"/>
  <c r="E51" i="8"/>
  <c r="F51" i="8"/>
  <c r="G51" i="8"/>
  <c r="H51" i="8"/>
  <c r="J51" i="8"/>
  <c r="K51" i="8"/>
  <c r="L51" i="8"/>
  <c r="M51" i="8"/>
  <c r="Q51" i="8"/>
  <c r="W51" i="8"/>
  <c r="X51" i="8"/>
  <c r="AA51" i="8"/>
  <c r="AB51" i="8"/>
  <c r="AD51" i="8"/>
  <c r="AE51" i="8"/>
  <c r="AF51" i="8"/>
  <c r="AG51" i="8"/>
  <c r="AH51" i="8"/>
  <c r="AN51" i="8"/>
  <c r="AO51" i="8"/>
  <c r="AP51" i="8"/>
  <c r="AQ51" i="8"/>
  <c r="AR51" i="8"/>
  <c r="AU51" i="8"/>
  <c r="AV51" i="8"/>
  <c r="AW51" i="8"/>
  <c r="AX51" i="8"/>
  <c r="BC51" i="8"/>
  <c r="BE51" i="8"/>
  <c r="BH51" i="8"/>
  <c r="BI51" i="8"/>
  <c r="BJ51" i="8"/>
  <c r="BK51" i="8"/>
  <c r="BL51" i="8"/>
  <c r="BM51" i="8"/>
  <c r="BN51" i="8"/>
  <c r="BO51" i="8"/>
  <c r="BP51" i="8"/>
  <c r="BQ51" i="8"/>
  <c r="BS51" i="8"/>
  <c r="BT51" i="8"/>
  <c r="BU51" i="8"/>
  <c r="BV51" i="8"/>
  <c r="BW51" i="8"/>
  <c r="BX51" i="8"/>
  <c r="CA51" i="8"/>
  <c r="CH51" i="8"/>
  <c r="B52" i="8"/>
  <c r="C52" i="8"/>
  <c r="D52" i="8"/>
  <c r="E52" i="8"/>
  <c r="F52" i="8"/>
  <c r="G52" i="8"/>
  <c r="H52" i="8"/>
  <c r="J52" i="8"/>
  <c r="K52" i="8"/>
  <c r="L52" i="8"/>
  <c r="M52" i="8"/>
  <c r="Q52" i="8"/>
  <c r="W52" i="8"/>
  <c r="X52" i="8"/>
  <c r="AA52" i="8"/>
  <c r="AB52" i="8"/>
  <c r="AD52" i="8"/>
  <c r="AE52" i="8"/>
  <c r="AF52" i="8"/>
  <c r="AG52" i="8"/>
  <c r="AH52" i="8"/>
  <c r="AN52" i="8"/>
  <c r="AO52" i="8"/>
  <c r="AP52" i="8"/>
  <c r="AQ52" i="8"/>
  <c r="AR52" i="8"/>
  <c r="AU52" i="8"/>
  <c r="AV52" i="8"/>
  <c r="AW52" i="8"/>
  <c r="AX52" i="8"/>
  <c r="BC52" i="8"/>
  <c r="BE52" i="8"/>
  <c r="BH52" i="8"/>
  <c r="BI52" i="8"/>
  <c r="BJ52" i="8"/>
  <c r="BK52" i="8"/>
  <c r="BL52" i="8"/>
  <c r="BM52" i="8"/>
  <c r="BN52" i="8"/>
  <c r="BO52" i="8"/>
  <c r="BP52" i="8"/>
  <c r="BQ52" i="8"/>
  <c r="BS52" i="8"/>
  <c r="BT52" i="8"/>
  <c r="BU52" i="8"/>
  <c r="BV52" i="8"/>
  <c r="BW52" i="8"/>
  <c r="BX52" i="8"/>
  <c r="CA52" i="8"/>
  <c r="CH52" i="8"/>
  <c r="B53" i="8"/>
  <c r="C53" i="8"/>
  <c r="D53" i="8"/>
  <c r="E53" i="8"/>
  <c r="F53" i="8"/>
  <c r="G53" i="8"/>
  <c r="H53" i="8"/>
  <c r="J53" i="8"/>
  <c r="K53" i="8"/>
  <c r="L53" i="8"/>
  <c r="M53" i="8"/>
  <c r="Q53" i="8"/>
  <c r="W53" i="8"/>
  <c r="X53" i="8"/>
  <c r="AA53" i="8"/>
  <c r="AB53" i="8"/>
  <c r="AD53" i="8"/>
  <c r="AE53" i="8"/>
  <c r="AF53" i="8"/>
  <c r="AG53" i="8"/>
  <c r="AH53" i="8"/>
  <c r="AN53" i="8"/>
  <c r="AO53" i="8"/>
  <c r="AP53" i="8"/>
  <c r="AQ53" i="8"/>
  <c r="AR53" i="8"/>
  <c r="AU53" i="8"/>
  <c r="AV53" i="8"/>
  <c r="AW53" i="8"/>
  <c r="AX53" i="8"/>
  <c r="BC53" i="8"/>
  <c r="BE53" i="8"/>
  <c r="BH53" i="8"/>
  <c r="BI53" i="8"/>
  <c r="BJ53" i="8"/>
  <c r="BK53" i="8"/>
  <c r="BL53" i="8"/>
  <c r="BM53" i="8"/>
  <c r="BN53" i="8"/>
  <c r="BO53" i="8"/>
  <c r="BP53" i="8"/>
  <c r="BQ53" i="8"/>
  <c r="BS53" i="8"/>
  <c r="BT53" i="8"/>
  <c r="BU53" i="8"/>
  <c r="BV53" i="8"/>
  <c r="BW53" i="8"/>
  <c r="BX53" i="8"/>
  <c r="CA53" i="8"/>
  <c r="CH53" i="8"/>
  <c r="B54" i="8"/>
  <c r="C54" i="8"/>
  <c r="D54" i="8"/>
  <c r="E54" i="8"/>
  <c r="F54" i="8"/>
  <c r="G54" i="8"/>
  <c r="H54" i="8"/>
  <c r="J54" i="8"/>
  <c r="K54" i="8"/>
  <c r="L54" i="8"/>
  <c r="M54" i="8"/>
  <c r="Q54" i="8"/>
  <c r="W54" i="8"/>
  <c r="X54" i="8"/>
  <c r="AA54" i="8"/>
  <c r="AB54" i="8"/>
  <c r="AD54" i="8"/>
  <c r="AE54" i="8"/>
  <c r="AF54" i="8"/>
  <c r="AG54" i="8"/>
  <c r="AH54" i="8"/>
  <c r="AN54" i="8"/>
  <c r="AO54" i="8"/>
  <c r="AP54" i="8"/>
  <c r="AQ54" i="8"/>
  <c r="AR54" i="8"/>
  <c r="AU54" i="8"/>
  <c r="AV54" i="8"/>
  <c r="AW54" i="8"/>
  <c r="AX54" i="8"/>
  <c r="BC54" i="8"/>
  <c r="BE54" i="8"/>
  <c r="BH54" i="8"/>
  <c r="BI54" i="8"/>
  <c r="BJ54" i="8"/>
  <c r="BK54" i="8"/>
  <c r="BL54" i="8"/>
  <c r="BM54" i="8"/>
  <c r="BN54" i="8"/>
  <c r="BO54" i="8"/>
  <c r="BP54" i="8"/>
  <c r="BQ54" i="8"/>
  <c r="BS54" i="8"/>
  <c r="BT54" i="8"/>
  <c r="BU54" i="8"/>
  <c r="BV54" i="8"/>
  <c r="BW54" i="8"/>
  <c r="BX54" i="8"/>
  <c r="CA54" i="8"/>
  <c r="CH54" i="8"/>
  <c r="B55" i="8"/>
  <c r="C55" i="8"/>
  <c r="D55" i="8"/>
  <c r="E55" i="8"/>
  <c r="F55" i="8"/>
  <c r="G55" i="8"/>
  <c r="H55" i="8"/>
  <c r="J55" i="8"/>
  <c r="K55" i="8"/>
  <c r="L55" i="8"/>
  <c r="M55" i="8"/>
  <c r="Q55" i="8"/>
  <c r="W55" i="8"/>
  <c r="X55" i="8"/>
  <c r="AA55" i="8"/>
  <c r="AB55" i="8"/>
  <c r="AD55" i="8"/>
  <c r="AE55" i="8"/>
  <c r="AF55" i="8"/>
  <c r="AG55" i="8"/>
  <c r="AH55" i="8"/>
  <c r="AN55" i="8"/>
  <c r="AO55" i="8"/>
  <c r="AP55" i="8"/>
  <c r="AQ55" i="8"/>
  <c r="AR55" i="8"/>
  <c r="AU55" i="8"/>
  <c r="AV55" i="8"/>
  <c r="AW55" i="8"/>
  <c r="AX55" i="8"/>
  <c r="BC55" i="8"/>
  <c r="BE55" i="8"/>
  <c r="BH55" i="8"/>
  <c r="BI55" i="8"/>
  <c r="BJ55" i="8"/>
  <c r="BK55" i="8"/>
  <c r="BL55" i="8"/>
  <c r="BM55" i="8"/>
  <c r="BN55" i="8"/>
  <c r="BO55" i="8"/>
  <c r="BP55" i="8"/>
  <c r="BQ55" i="8"/>
  <c r="BS55" i="8"/>
  <c r="BT55" i="8"/>
  <c r="BU55" i="8"/>
  <c r="BV55" i="8"/>
  <c r="BW55" i="8"/>
  <c r="BX55" i="8"/>
  <c r="CA55" i="8"/>
  <c r="CH55" i="8"/>
  <c r="B56" i="8"/>
  <c r="C56" i="8"/>
  <c r="D56" i="8"/>
  <c r="E56" i="8"/>
  <c r="F56" i="8"/>
  <c r="G56" i="8"/>
  <c r="H56" i="8"/>
  <c r="J56" i="8"/>
  <c r="K56" i="8"/>
  <c r="L56" i="8"/>
  <c r="M56" i="8"/>
  <c r="Q56" i="8"/>
  <c r="W56" i="8"/>
  <c r="X56" i="8"/>
  <c r="AA56" i="8"/>
  <c r="AB56" i="8"/>
  <c r="AD56" i="8"/>
  <c r="AE56" i="8"/>
  <c r="AF56" i="8"/>
  <c r="AG56" i="8"/>
  <c r="AH56" i="8"/>
  <c r="AN56" i="8"/>
  <c r="AO56" i="8"/>
  <c r="AP56" i="8"/>
  <c r="AQ56" i="8"/>
  <c r="AR56" i="8"/>
  <c r="AU56" i="8"/>
  <c r="AV56" i="8"/>
  <c r="AW56" i="8"/>
  <c r="AX56" i="8"/>
  <c r="BC56" i="8"/>
  <c r="BE56" i="8"/>
  <c r="BH56" i="8"/>
  <c r="BI56" i="8"/>
  <c r="BJ56" i="8"/>
  <c r="BK56" i="8"/>
  <c r="BL56" i="8"/>
  <c r="BM56" i="8"/>
  <c r="BN56" i="8"/>
  <c r="BO56" i="8"/>
  <c r="BP56" i="8"/>
  <c r="BQ56" i="8"/>
  <c r="BS56" i="8"/>
  <c r="BT56" i="8"/>
  <c r="BU56" i="8"/>
  <c r="BV56" i="8"/>
  <c r="BW56" i="8"/>
  <c r="BX56" i="8"/>
  <c r="CA56" i="8"/>
  <c r="CH56" i="8"/>
  <c r="B57" i="8"/>
  <c r="C57" i="8"/>
  <c r="D57" i="8"/>
  <c r="E57" i="8"/>
  <c r="F57" i="8"/>
  <c r="G57" i="8"/>
  <c r="H57" i="8"/>
  <c r="J57" i="8"/>
  <c r="K57" i="8"/>
  <c r="L57" i="8"/>
  <c r="M57" i="8"/>
  <c r="Q57" i="8"/>
  <c r="W57" i="8"/>
  <c r="X57" i="8"/>
  <c r="AA57" i="8"/>
  <c r="AB57" i="8"/>
  <c r="AD57" i="8"/>
  <c r="AE57" i="8"/>
  <c r="AF57" i="8"/>
  <c r="AG57" i="8"/>
  <c r="AH57" i="8"/>
  <c r="AN57" i="8"/>
  <c r="AO57" i="8"/>
  <c r="AP57" i="8"/>
  <c r="AQ57" i="8"/>
  <c r="AR57" i="8"/>
  <c r="AU57" i="8"/>
  <c r="AV57" i="8"/>
  <c r="AW57" i="8"/>
  <c r="AX57" i="8"/>
  <c r="BC57" i="8"/>
  <c r="BE57" i="8"/>
  <c r="BH57" i="8"/>
  <c r="BI57" i="8"/>
  <c r="BJ57" i="8"/>
  <c r="BK57" i="8"/>
  <c r="BL57" i="8"/>
  <c r="BM57" i="8"/>
  <c r="BN57" i="8"/>
  <c r="BO57" i="8"/>
  <c r="BP57" i="8"/>
  <c r="BQ57" i="8"/>
  <c r="BS57" i="8"/>
  <c r="BT57" i="8"/>
  <c r="BU57" i="8"/>
  <c r="BV57" i="8"/>
  <c r="BW57" i="8"/>
  <c r="BX57" i="8"/>
  <c r="CA57" i="8"/>
  <c r="CH57" i="8"/>
  <c r="B58" i="8"/>
  <c r="C58" i="8"/>
  <c r="D58" i="8"/>
  <c r="E58" i="8"/>
  <c r="F58" i="8"/>
  <c r="G58" i="8"/>
  <c r="H58" i="8"/>
  <c r="J58" i="8"/>
  <c r="K58" i="8"/>
  <c r="L58" i="8"/>
  <c r="M58" i="8"/>
  <c r="Q58" i="8"/>
  <c r="W58" i="8"/>
  <c r="X58" i="8"/>
  <c r="AA58" i="8"/>
  <c r="AB58" i="8"/>
  <c r="AD58" i="8"/>
  <c r="AE58" i="8"/>
  <c r="AF58" i="8"/>
  <c r="AG58" i="8"/>
  <c r="AH58" i="8"/>
  <c r="AN58" i="8"/>
  <c r="AO58" i="8"/>
  <c r="AP58" i="8"/>
  <c r="AQ58" i="8"/>
  <c r="AR58" i="8"/>
  <c r="AU58" i="8"/>
  <c r="AV58" i="8"/>
  <c r="AW58" i="8"/>
  <c r="AX58" i="8"/>
  <c r="BC58" i="8"/>
  <c r="BE58" i="8"/>
  <c r="BH58" i="8"/>
  <c r="BI58" i="8"/>
  <c r="BJ58" i="8"/>
  <c r="BK58" i="8"/>
  <c r="BL58" i="8"/>
  <c r="BM58" i="8"/>
  <c r="BN58" i="8"/>
  <c r="BO58" i="8"/>
  <c r="BP58" i="8"/>
  <c r="BQ58" i="8"/>
  <c r="BS58" i="8"/>
  <c r="BT58" i="8"/>
  <c r="BU58" i="8"/>
  <c r="BV58" i="8"/>
  <c r="BW58" i="8"/>
  <c r="BX58" i="8"/>
  <c r="CA58" i="8"/>
  <c r="CH58" i="8"/>
  <c r="B59" i="8"/>
  <c r="C59" i="8"/>
  <c r="D59" i="8"/>
  <c r="E59" i="8"/>
  <c r="F59" i="8"/>
  <c r="G59" i="8"/>
  <c r="H59" i="8"/>
  <c r="J59" i="8"/>
  <c r="K59" i="8"/>
  <c r="L59" i="8"/>
  <c r="M59" i="8"/>
  <c r="Q59" i="8"/>
  <c r="W59" i="8"/>
  <c r="X59" i="8"/>
  <c r="AA59" i="8"/>
  <c r="AB59" i="8"/>
  <c r="AD59" i="8"/>
  <c r="AE59" i="8"/>
  <c r="AF59" i="8"/>
  <c r="AG59" i="8"/>
  <c r="AH59" i="8"/>
  <c r="AN59" i="8"/>
  <c r="AO59" i="8"/>
  <c r="AP59" i="8"/>
  <c r="AQ59" i="8"/>
  <c r="AR59" i="8"/>
  <c r="AU59" i="8"/>
  <c r="AV59" i="8"/>
  <c r="AW59" i="8"/>
  <c r="AX59" i="8"/>
  <c r="BC59" i="8"/>
  <c r="BE59" i="8"/>
  <c r="BH59" i="8"/>
  <c r="BI59" i="8"/>
  <c r="BJ59" i="8"/>
  <c r="BK59" i="8"/>
  <c r="BL59" i="8"/>
  <c r="BM59" i="8"/>
  <c r="BN59" i="8"/>
  <c r="BO59" i="8"/>
  <c r="BP59" i="8"/>
  <c r="BQ59" i="8"/>
  <c r="BS59" i="8"/>
  <c r="BT59" i="8"/>
  <c r="BU59" i="8"/>
  <c r="BV59" i="8"/>
  <c r="BW59" i="8"/>
  <c r="BX59" i="8"/>
  <c r="CA59" i="8"/>
  <c r="CH59" i="8"/>
  <c r="B60" i="8"/>
  <c r="C60" i="8"/>
  <c r="D60" i="8"/>
  <c r="E60" i="8"/>
  <c r="F60" i="8"/>
  <c r="G60" i="8"/>
  <c r="H60" i="8"/>
  <c r="J60" i="8"/>
  <c r="K60" i="8"/>
  <c r="L60" i="8"/>
  <c r="M60" i="8"/>
  <c r="Q60" i="8"/>
  <c r="W60" i="8"/>
  <c r="X60" i="8"/>
  <c r="AA60" i="8"/>
  <c r="AB60" i="8"/>
  <c r="AD60" i="8"/>
  <c r="AE60" i="8"/>
  <c r="AF60" i="8"/>
  <c r="AG60" i="8"/>
  <c r="AH60" i="8"/>
  <c r="AN60" i="8"/>
  <c r="AO60" i="8"/>
  <c r="AP60" i="8"/>
  <c r="AQ60" i="8"/>
  <c r="AR60" i="8"/>
  <c r="AU60" i="8"/>
  <c r="AV60" i="8"/>
  <c r="AW60" i="8"/>
  <c r="AX60" i="8"/>
  <c r="BC60" i="8"/>
  <c r="BE60" i="8"/>
  <c r="BH60" i="8"/>
  <c r="BI60" i="8"/>
  <c r="BJ60" i="8"/>
  <c r="BK60" i="8"/>
  <c r="BL60" i="8"/>
  <c r="BM60" i="8"/>
  <c r="BN60" i="8"/>
  <c r="BO60" i="8"/>
  <c r="BP60" i="8"/>
  <c r="BQ60" i="8"/>
  <c r="BS60" i="8"/>
  <c r="BT60" i="8"/>
  <c r="BU60" i="8"/>
  <c r="BV60" i="8"/>
  <c r="BW60" i="8"/>
  <c r="BX60" i="8"/>
  <c r="CA60" i="8"/>
  <c r="CH60" i="8"/>
  <c r="B61" i="8"/>
  <c r="C61" i="8"/>
  <c r="D61" i="8"/>
  <c r="E61" i="8"/>
  <c r="F61" i="8"/>
  <c r="G61" i="8"/>
  <c r="H61" i="8"/>
  <c r="J61" i="8"/>
  <c r="K61" i="8"/>
  <c r="L61" i="8"/>
  <c r="M61" i="8"/>
  <c r="Q61" i="8"/>
  <c r="W61" i="8"/>
  <c r="X61" i="8"/>
  <c r="AA61" i="8"/>
  <c r="AB61" i="8"/>
  <c r="AD61" i="8"/>
  <c r="AE61" i="8"/>
  <c r="AF61" i="8"/>
  <c r="AG61" i="8"/>
  <c r="AH61" i="8"/>
  <c r="AN61" i="8"/>
  <c r="AO61" i="8"/>
  <c r="AP61" i="8"/>
  <c r="AQ61" i="8"/>
  <c r="AR61" i="8"/>
  <c r="AU61" i="8"/>
  <c r="AV61" i="8"/>
  <c r="AW61" i="8"/>
  <c r="AX61" i="8"/>
  <c r="BC61" i="8"/>
  <c r="BE61" i="8"/>
  <c r="BH61" i="8"/>
  <c r="BI61" i="8"/>
  <c r="BJ61" i="8"/>
  <c r="BK61" i="8"/>
  <c r="BL61" i="8"/>
  <c r="BM61" i="8"/>
  <c r="BN61" i="8"/>
  <c r="BO61" i="8"/>
  <c r="BP61" i="8"/>
  <c r="BQ61" i="8"/>
  <c r="BS61" i="8"/>
  <c r="BT61" i="8"/>
  <c r="BU61" i="8"/>
  <c r="BV61" i="8"/>
  <c r="BW61" i="8"/>
  <c r="BX61" i="8"/>
  <c r="CA61" i="8"/>
  <c r="CH61" i="8"/>
  <c r="B62" i="8"/>
  <c r="C62" i="8"/>
  <c r="D62" i="8"/>
  <c r="E62" i="8"/>
  <c r="F62" i="8"/>
  <c r="G62" i="8"/>
  <c r="H62" i="8"/>
  <c r="J62" i="8"/>
  <c r="K62" i="8"/>
  <c r="L62" i="8"/>
  <c r="M62" i="8"/>
  <c r="Q62" i="8"/>
  <c r="W62" i="8"/>
  <c r="X62" i="8"/>
  <c r="AA62" i="8"/>
  <c r="AB62" i="8"/>
  <c r="AD62" i="8"/>
  <c r="AE62" i="8"/>
  <c r="AF62" i="8"/>
  <c r="AG62" i="8"/>
  <c r="AH62" i="8"/>
  <c r="AN62" i="8"/>
  <c r="AO62" i="8"/>
  <c r="AP62" i="8"/>
  <c r="AQ62" i="8"/>
  <c r="AR62" i="8"/>
  <c r="AU62" i="8"/>
  <c r="AV62" i="8"/>
  <c r="AW62" i="8"/>
  <c r="AX62" i="8"/>
  <c r="BC62" i="8"/>
  <c r="BE62" i="8"/>
  <c r="BH62" i="8"/>
  <c r="BI62" i="8"/>
  <c r="BJ62" i="8"/>
  <c r="BK62" i="8"/>
  <c r="BL62" i="8"/>
  <c r="BM62" i="8"/>
  <c r="BN62" i="8"/>
  <c r="BO62" i="8"/>
  <c r="BP62" i="8"/>
  <c r="BQ62" i="8"/>
  <c r="BS62" i="8"/>
  <c r="BT62" i="8"/>
  <c r="BU62" i="8"/>
  <c r="BV62" i="8"/>
  <c r="BW62" i="8"/>
  <c r="BX62" i="8"/>
  <c r="CA62" i="8"/>
  <c r="CH62" i="8"/>
  <c r="B63" i="8"/>
  <c r="C63" i="8"/>
  <c r="D63" i="8"/>
  <c r="E63" i="8"/>
  <c r="F63" i="8"/>
  <c r="G63" i="8"/>
  <c r="H63" i="8"/>
  <c r="J63" i="8"/>
  <c r="K63" i="8"/>
  <c r="L63" i="8"/>
  <c r="M63" i="8"/>
  <c r="Q63" i="8"/>
  <c r="W63" i="8"/>
  <c r="X63" i="8"/>
  <c r="AA63" i="8"/>
  <c r="AB63" i="8"/>
  <c r="AD63" i="8"/>
  <c r="AE63" i="8"/>
  <c r="AF63" i="8"/>
  <c r="AG63" i="8"/>
  <c r="AH63" i="8"/>
  <c r="AN63" i="8"/>
  <c r="AO63" i="8"/>
  <c r="AP63" i="8"/>
  <c r="AQ63" i="8"/>
  <c r="AR63" i="8"/>
  <c r="AU63" i="8"/>
  <c r="AV63" i="8"/>
  <c r="AW63" i="8"/>
  <c r="AX63" i="8"/>
  <c r="BC63" i="8"/>
  <c r="BE63" i="8"/>
  <c r="BH63" i="8"/>
  <c r="BI63" i="8"/>
  <c r="BJ63" i="8"/>
  <c r="BK63" i="8"/>
  <c r="BL63" i="8"/>
  <c r="BM63" i="8"/>
  <c r="BN63" i="8"/>
  <c r="BO63" i="8"/>
  <c r="BP63" i="8"/>
  <c r="BQ63" i="8"/>
  <c r="BS63" i="8"/>
  <c r="BT63" i="8"/>
  <c r="BU63" i="8"/>
  <c r="BV63" i="8"/>
  <c r="BW63" i="8"/>
  <c r="BX63" i="8"/>
  <c r="CA63" i="8"/>
  <c r="CH63" i="8"/>
  <c r="B64" i="8"/>
  <c r="C64" i="8"/>
  <c r="D64" i="8"/>
  <c r="E64" i="8"/>
  <c r="F64" i="8"/>
  <c r="G64" i="8"/>
  <c r="H64" i="8"/>
  <c r="J64" i="8"/>
  <c r="K64" i="8"/>
  <c r="L64" i="8"/>
  <c r="M64" i="8"/>
  <c r="Q64" i="8"/>
  <c r="W64" i="8"/>
  <c r="X64" i="8"/>
  <c r="AA64" i="8"/>
  <c r="AB64" i="8"/>
  <c r="AD64" i="8"/>
  <c r="AE64" i="8"/>
  <c r="AF64" i="8"/>
  <c r="AG64" i="8"/>
  <c r="AH64" i="8"/>
  <c r="AN64" i="8"/>
  <c r="AO64" i="8"/>
  <c r="AP64" i="8"/>
  <c r="AQ64" i="8"/>
  <c r="AR64" i="8"/>
  <c r="AU64" i="8"/>
  <c r="AV64" i="8"/>
  <c r="AW64" i="8"/>
  <c r="AX64" i="8"/>
  <c r="BC64" i="8"/>
  <c r="BE64" i="8"/>
  <c r="BH64" i="8"/>
  <c r="BI64" i="8"/>
  <c r="BJ64" i="8"/>
  <c r="BK64" i="8"/>
  <c r="BL64" i="8"/>
  <c r="BM64" i="8"/>
  <c r="BN64" i="8"/>
  <c r="BO64" i="8"/>
  <c r="BP64" i="8"/>
  <c r="BQ64" i="8"/>
  <c r="BS64" i="8"/>
  <c r="BT64" i="8"/>
  <c r="BU64" i="8"/>
  <c r="BV64" i="8"/>
  <c r="BW64" i="8"/>
  <c r="BX64" i="8"/>
  <c r="CA64" i="8"/>
  <c r="CH64" i="8"/>
  <c r="B65" i="8"/>
  <c r="C65" i="8"/>
  <c r="D65" i="8"/>
  <c r="E65" i="8"/>
  <c r="F65" i="8"/>
  <c r="G65" i="8"/>
  <c r="H65" i="8"/>
  <c r="J65" i="8"/>
  <c r="K65" i="8"/>
  <c r="L65" i="8"/>
  <c r="M65" i="8"/>
  <c r="Q65" i="8"/>
  <c r="W65" i="8"/>
  <c r="X65" i="8"/>
  <c r="AA65" i="8"/>
  <c r="AB65" i="8"/>
  <c r="AD65" i="8"/>
  <c r="AE65" i="8"/>
  <c r="AF65" i="8"/>
  <c r="AG65" i="8"/>
  <c r="AH65" i="8"/>
  <c r="AN65" i="8"/>
  <c r="AO65" i="8"/>
  <c r="AP65" i="8"/>
  <c r="AQ65" i="8"/>
  <c r="AR65" i="8"/>
  <c r="AU65" i="8"/>
  <c r="AV65" i="8"/>
  <c r="AW65" i="8"/>
  <c r="AX65" i="8"/>
  <c r="BC65" i="8"/>
  <c r="BE65" i="8"/>
  <c r="BH65" i="8"/>
  <c r="BI65" i="8"/>
  <c r="BJ65" i="8"/>
  <c r="BK65" i="8"/>
  <c r="BL65" i="8"/>
  <c r="BM65" i="8"/>
  <c r="BN65" i="8"/>
  <c r="BO65" i="8"/>
  <c r="BP65" i="8"/>
  <c r="BQ65" i="8"/>
  <c r="BS65" i="8"/>
  <c r="BT65" i="8"/>
  <c r="BU65" i="8"/>
  <c r="BV65" i="8"/>
  <c r="BW65" i="8"/>
  <c r="BX65" i="8"/>
  <c r="CA65" i="8"/>
  <c r="CH65" i="8"/>
  <c r="B66" i="8"/>
  <c r="C66" i="8"/>
  <c r="D66" i="8"/>
  <c r="E66" i="8"/>
  <c r="F66" i="8"/>
  <c r="G66" i="8"/>
  <c r="H66" i="8"/>
  <c r="J66" i="8"/>
  <c r="K66" i="8"/>
  <c r="L66" i="8"/>
  <c r="M66" i="8"/>
  <c r="Q66" i="8"/>
  <c r="W66" i="8"/>
  <c r="X66" i="8"/>
  <c r="AA66" i="8"/>
  <c r="AB66" i="8"/>
  <c r="AD66" i="8"/>
  <c r="AE66" i="8"/>
  <c r="AF66" i="8"/>
  <c r="AG66" i="8"/>
  <c r="AH66" i="8"/>
  <c r="AN66" i="8"/>
  <c r="AO66" i="8"/>
  <c r="AP66" i="8"/>
  <c r="AQ66" i="8"/>
  <c r="AR66" i="8"/>
  <c r="AU66" i="8"/>
  <c r="AV66" i="8"/>
  <c r="AW66" i="8"/>
  <c r="AX66" i="8"/>
  <c r="BC66" i="8"/>
  <c r="BE66" i="8"/>
  <c r="BH66" i="8"/>
  <c r="BI66" i="8"/>
  <c r="BJ66" i="8"/>
  <c r="BK66" i="8"/>
  <c r="BL66" i="8"/>
  <c r="BM66" i="8"/>
  <c r="BN66" i="8"/>
  <c r="BO66" i="8"/>
  <c r="BP66" i="8"/>
  <c r="BQ66" i="8"/>
  <c r="BS66" i="8"/>
  <c r="BT66" i="8"/>
  <c r="BU66" i="8"/>
  <c r="BV66" i="8"/>
  <c r="BW66" i="8"/>
  <c r="BX66" i="8"/>
  <c r="CA66" i="8"/>
  <c r="CH66" i="8"/>
  <c r="B67" i="8"/>
  <c r="C67" i="8"/>
  <c r="D67" i="8"/>
  <c r="E67" i="8"/>
  <c r="F67" i="8"/>
  <c r="G67" i="8"/>
  <c r="H67" i="8"/>
  <c r="J67" i="8"/>
  <c r="K67" i="8"/>
  <c r="L67" i="8"/>
  <c r="M67" i="8"/>
  <c r="Q67" i="8"/>
  <c r="W67" i="8"/>
  <c r="X67" i="8"/>
  <c r="AA67" i="8"/>
  <c r="AB67" i="8"/>
  <c r="AD67" i="8"/>
  <c r="AE67" i="8"/>
  <c r="AF67" i="8"/>
  <c r="AG67" i="8"/>
  <c r="AH67" i="8"/>
  <c r="AN67" i="8"/>
  <c r="AO67" i="8"/>
  <c r="AP67" i="8"/>
  <c r="AQ67" i="8"/>
  <c r="AR67" i="8"/>
  <c r="AU67" i="8"/>
  <c r="AV67" i="8"/>
  <c r="AW67" i="8"/>
  <c r="AX67" i="8"/>
  <c r="BC67" i="8"/>
  <c r="BE67" i="8"/>
  <c r="BH67" i="8"/>
  <c r="BI67" i="8"/>
  <c r="BJ67" i="8"/>
  <c r="BK67" i="8"/>
  <c r="BL67" i="8"/>
  <c r="BM67" i="8"/>
  <c r="BN67" i="8"/>
  <c r="BO67" i="8"/>
  <c r="BP67" i="8"/>
  <c r="BQ67" i="8"/>
  <c r="BS67" i="8"/>
  <c r="BT67" i="8"/>
  <c r="BU67" i="8"/>
  <c r="BV67" i="8"/>
  <c r="BW67" i="8"/>
  <c r="BX67" i="8"/>
  <c r="CA67" i="8"/>
  <c r="CH67" i="8"/>
  <c r="B68" i="8"/>
  <c r="C68" i="8"/>
  <c r="D68" i="8"/>
  <c r="E68" i="8"/>
  <c r="F68" i="8"/>
  <c r="G68" i="8"/>
  <c r="H68" i="8"/>
  <c r="J68" i="8"/>
  <c r="K68" i="8"/>
  <c r="L68" i="8"/>
  <c r="M68" i="8"/>
  <c r="Q68" i="8"/>
  <c r="W68" i="8"/>
  <c r="X68" i="8"/>
  <c r="AA68" i="8"/>
  <c r="AB68" i="8"/>
  <c r="AD68" i="8"/>
  <c r="AE68" i="8"/>
  <c r="AF68" i="8"/>
  <c r="AG68" i="8"/>
  <c r="AH68" i="8"/>
  <c r="AN68" i="8"/>
  <c r="AO68" i="8"/>
  <c r="AP68" i="8"/>
  <c r="AQ68" i="8"/>
  <c r="AR68" i="8"/>
  <c r="AU68" i="8"/>
  <c r="AV68" i="8"/>
  <c r="AW68" i="8"/>
  <c r="AX68" i="8"/>
  <c r="BC68" i="8"/>
  <c r="BE68" i="8"/>
  <c r="BH68" i="8"/>
  <c r="BI68" i="8"/>
  <c r="BJ68" i="8"/>
  <c r="BK68" i="8"/>
  <c r="BL68" i="8"/>
  <c r="BM68" i="8"/>
  <c r="BN68" i="8"/>
  <c r="BO68" i="8"/>
  <c r="BP68" i="8"/>
  <c r="BQ68" i="8"/>
  <c r="BS68" i="8"/>
  <c r="BT68" i="8"/>
  <c r="BU68" i="8"/>
  <c r="BV68" i="8"/>
  <c r="BW68" i="8"/>
  <c r="BX68" i="8"/>
  <c r="CA68" i="8"/>
  <c r="CH68" i="8"/>
  <c r="B69" i="8"/>
  <c r="C69" i="8"/>
  <c r="D69" i="8"/>
  <c r="E69" i="8"/>
  <c r="F69" i="8"/>
  <c r="G69" i="8"/>
  <c r="H69" i="8"/>
  <c r="J69" i="8"/>
  <c r="K69" i="8"/>
  <c r="L69" i="8"/>
  <c r="M69" i="8"/>
  <c r="Q69" i="8"/>
  <c r="W69" i="8"/>
  <c r="X69" i="8"/>
  <c r="AA69" i="8"/>
  <c r="AB69" i="8"/>
  <c r="AD69" i="8"/>
  <c r="AE69" i="8"/>
  <c r="AF69" i="8"/>
  <c r="AG69" i="8"/>
  <c r="AH69" i="8"/>
  <c r="AN69" i="8"/>
  <c r="AO69" i="8"/>
  <c r="AP69" i="8"/>
  <c r="AQ69" i="8"/>
  <c r="AR69" i="8"/>
  <c r="AU69" i="8"/>
  <c r="AV69" i="8"/>
  <c r="AW69" i="8"/>
  <c r="AX69" i="8"/>
  <c r="BC69" i="8"/>
  <c r="BE69" i="8"/>
  <c r="BH69" i="8"/>
  <c r="BI69" i="8"/>
  <c r="BJ69" i="8"/>
  <c r="BK69" i="8"/>
  <c r="BL69" i="8"/>
  <c r="BM69" i="8"/>
  <c r="BN69" i="8"/>
  <c r="BO69" i="8"/>
  <c r="BP69" i="8"/>
  <c r="BQ69" i="8"/>
  <c r="BS69" i="8"/>
  <c r="BT69" i="8"/>
  <c r="BU69" i="8"/>
  <c r="BV69" i="8"/>
  <c r="BW69" i="8"/>
  <c r="BX69" i="8"/>
  <c r="CA69" i="8"/>
  <c r="CH69" i="8"/>
  <c r="B70" i="8"/>
  <c r="C70" i="8"/>
  <c r="D70" i="8"/>
  <c r="E70" i="8"/>
  <c r="F70" i="8"/>
  <c r="G70" i="8"/>
  <c r="H70" i="8"/>
  <c r="J70" i="8"/>
  <c r="K70" i="8"/>
  <c r="L70" i="8"/>
  <c r="M70" i="8"/>
  <c r="Q70" i="8"/>
  <c r="W70" i="8"/>
  <c r="X70" i="8"/>
  <c r="AA70" i="8"/>
  <c r="AB70" i="8"/>
  <c r="AD70" i="8"/>
  <c r="AE70" i="8"/>
  <c r="AF70" i="8"/>
  <c r="AG70" i="8"/>
  <c r="AH70" i="8"/>
  <c r="AN70" i="8"/>
  <c r="AO70" i="8"/>
  <c r="AP70" i="8"/>
  <c r="AQ70" i="8"/>
  <c r="AR70" i="8"/>
  <c r="AU70" i="8"/>
  <c r="AV70" i="8"/>
  <c r="AW70" i="8"/>
  <c r="AX70" i="8"/>
  <c r="BC70" i="8"/>
  <c r="BE70" i="8"/>
  <c r="BH70" i="8"/>
  <c r="BI70" i="8"/>
  <c r="BJ70" i="8"/>
  <c r="BK70" i="8"/>
  <c r="BL70" i="8"/>
  <c r="BM70" i="8"/>
  <c r="BN70" i="8"/>
  <c r="BO70" i="8"/>
  <c r="BP70" i="8"/>
  <c r="BQ70" i="8"/>
  <c r="BS70" i="8"/>
  <c r="BT70" i="8"/>
  <c r="BU70" i="8"/>
  <c r="BV70" i="8"/>
  <c r="BW70" i="8"/>
  <c r="BX70" i="8"/>
  <c r="CA70" i="8"/>
  <c r="CH70" i="8"/>
  <c r="B71" i="8"/>
  <c r="C71" i="8"/>
  <c r="D71" i="8"/>
  <c r="E71" i="8"/>
  <c r="F71" i="8"/>
  <c r="G71" i="8"/>
  <c r="H71" i="8"/>
  <c r="J71" i="8"/>
  <c r="K71" i="8"/>
  <c r="L71" i="8"/>
  <c r="M71" i="8"/>
  <c r="Q71" i="8"/>
  <c r="W71" i="8"/>
  <c r="X71" i="8"/>
  <c r="AA71" i="8"/>
  <c r="AB71" i="8"/>
  <c r="AD71" i="8"/>
  <c r="AE71" i="8"/>
  <c r="AF71" i="8"/>
  <c r="AG71" i="8"/>
  <c r="AH71" i="8"/>
  <c r="AN71" i="8"/>
  <c r="AO71" i="8"/>
  <c r="AP71" i="8"/>
  <c r="AQ71" i="8"/>
  <c r="AR71" i="8"/>
  <c r="AU71" i="8"/>
  <c r="AV71" i="8"/>
  <c r="AW71" i="8"/>
  <c r="AX71" i="8"/>
  <c r="BC71" i="8"/>
  <c r="BE71" i="8"/>
  <c r="BH71" i="8"/>
  <c r="BI71" i="8"/>
  <c r="BJ71" i="8"/>
  <c r="BK71" i="8"/>
  <c r="BL71" i="8"/>
  <c r="BM71" i="8"/>
  <c r="BN71" i="8"/>
  <c r="BO71" i="8"/>
  <c r="BP71" i="8"/>
  <c r="BQ71" i="8"/>
  <c r="BS71" i="8"/>
  <c r="BT71" i="8"/>
  <c r="BU71" i="8"/>
  <c r="BV71" i="8"/>
  <c r="BW71" i="8"/>
  <c r="BX71" i="8"/>
  <c r="CA71" i="8"/>
  <c r="CH71" i="8"/>
  <c r="B72" i="8"/>
  <c r="C72" i="8"/>
  <c r="D72" i="8"/>
  <c r="E72" i="8"/>
  <c r="F72" i="8"/>
  <c r="G72" i="8"/>
  <c r="H72" i="8"/>
  <c r="J72" i="8"/>
  <c r="K72" i="8"/>
  <c r="L72" i="8"/>
  <c r="M72" i="8"/>
  <c r="Q72" i="8"/>
  <c r="W72" i="8"/>
  <c r="X72" i="8"/>
  <c r="AA72" i="8"/>
  <c r="AB72" i="8"/>
  <c r="AD72" i="8"/>
  <c r="AE72" i="8"/>
  <c r="AF72" i="8"/>
  <c r="AG72" i="8"/>
  <c r="AH72" i="8"/>
  <c r="AN72" i="8"/>
  <c r="AO72" i="8"/>
  <c r="AP72" i="8"/>
  <c r="AQ72" i="8"/>
  <c r="AR72" i="8"/>
  <c r="AU72" i="8"/>
  <c r="AV72" i="8"/>
  <c r="AW72" i="8"/>
  <c r="AX72" i="8"/>
  <c r="BC72" i="8"/>
  <c r="BE72" i="8"/>
  <c r="BH72" i="8"/>
  <c r="BI72" i="8"/>
  <c r="BJ72" i="8"/>
  <c r="BK72" i="8"/>
  <c r="BL72" i="8"/>
  <c r="BM72" i="8"/>
  <c r="BN72" i="8"/>
  <c r="BO72" i="8"/>
  <c r="BP72" i="8"/>
  <c r="BQ72" i="8"/>
  <c r="BS72" i="8"/>
  <c r="BT72" i="8"/>
  <c r="BU72" i="8"/>
  <c r="BV72" i="8"/>
  <c r="BW72" i="8"/>
  <c r="BX72" i="8"/>
  <c r="CA72" i="8"/>
  <c r="CH72" i="8"/>
  <c r="B73" i="8"/>
  <c r="C73" i="8"/>
  <c r="D73" i="8"/>
  <c r="E73" i="8"/>
  <c r="F73" i="8"/>
  <c r="G73" i="8"/>
  <c r="H73" i="8"/>
  <c r="J73" i="8"/>
  <c r="K73" i="8"/>
  <c r="L73" i="8"/>
  <c r="M73" i="8"/>
  <c r="Q73" i="8"/>
  <c r="W73" i="8"/>
  <c r="X73" i="8"/>
  <c r="AA73" i="8"/>
  <c r="AB73" i="8"/>
  <c r="AD73" i="8"/>
  <c r="AE73" i="8"/>
  <c r="AF73" i="8"/>
  <c r="AG73" i="8"/>
  <c r="AH73" i="8"/>
  <c r="AN73" i="8"/>
  <c r="AO73" i="8"/>
  <c r="AP73" i="8"/>
  <c r="AQ73" i="8"/>
  <c r="AR73" i="8"/>
  <c r="AU73" i="8"/>
  <c r="AV73" i="8"/>
  <c r="AW73" i="8"/>
  <c r="AX73" i="8"/>
  <c r="BC73" i="8"/>
  <c r="BE73" i="8"/>
  <c r="BH73" i="8"/>
  <c r="BI73" i="8"/>
  <c r="BJ73" i="8"/>
  <c r="BK73" i="8"/>
  <c r="BL73" i="8"/>
  <c r="BM73" i="8"/>
  <c r="BN73" i="8"/>
  <c r="BO73" i="8"/>
  <c r="BP73" i="8"/>
  <c r="BQ73" i="8"/>
  <c r="BS73" i="8"/>
  <c r="BT73" i="8"/>
  <c r="BU73" i="8"/>
  <c r="BV73" i="8"/>
  <c r="BW73" i="8"/>
  <c r="BX73" i="8"/>
  <c r="CA73" i="8"/>
  <c r="CH73" i="8"/>
  <c r="B74" i="8"/>
  <c r="C74" i="8"/>
  <c r="D74" i="8"/>
  <c r="E74" i="8"/>
  <c r="F74" i="8"/>
  <c r="G74" i="8"/>
  <c r="H74" i="8"/>
  <c r="J74" i="8"/>
  <c r="K74" i="8"/>
  <c r="L74" i="8"/>
  <c r="M74" i="8"/>
  <c r="Q74" i="8"/>
  <c r="W74" i="8"/>
  <c r="X74" i="8"/>
  <c r="AA74" i="8"/>
  <c r="AB74" i="8"/>
  <c r="AD74" i="8"/>
  <c r="AE74" i="8"/>
  <c r="AF74" i="8"/>
  <c r="AG74" i="8"/>
  <c r="AH74" i="8"/>
  <c r="AN74" i="8"/>
  <c r="AO74" i="8"/>
  <c r="AP74" i="8"/>
  <c r="AQ74" i="8"/>
  <c r="AR74" i="8"/>
  <c r="AU74" i="8"/>
  <c r="AV74" i="8"/>
  <c r="AW74" i="8"/>
  <c r="AX74" i="8"/>
  <c r="BC74" i="8"/>
  <c r="BE74" i="8"/>
  <c r="BH74" i="8"/>
  <c r="BI74" i="8"/>
  <c r="BJ74" i="8"/>
  <c r="BK74" i="8"/>
  <c r="BL74" i="8"/>
  <c r="BM74" i="8"/>
  <c r="BN74" i="8"/>
  <c r="BO74" i="8"/>
  <c r="BP74" i="8"/>
  <c r="BQ74" i="8"/>
  <c r="BS74" i="8"/>
  <c r="BT74" i="8"/>
  <c r="BU74" i="8"/>
  <c r="BV74" i="8"/>
  <c r="BW74" i="8"/>
  <c r="BX74" i="8"/>
  <c r="CA74" i="8"/>
  <c r="CH74" i="8"/>
  <c r="B75" i="8"/>
  <c r="C75" i="8"/>
  <c r="D75" i="8"/>
  <c r="E75" i="8"/>
  <c r="F75" i="8"/>
  <c r="G75" i="8"/>
  <c r="H75" i="8"/>
  <c r="J75" i="8"/>
  <c r="K75" i="8"/>
  <c r="L75" i="8"/>
  <c r="M75" i="8"/>
  <c r="Q75" i="8"/>
  <c r="W75" i="8"/>
  <c r="X75" i="8"/>
  <c r="AA75" i="8"/>
  <c r="AB75" i="8"/>
  <c r="AD75" i="8"/>
  <c r="AE75" i="8"/>
  <c r="AF75" i="8"/>
  <c r="AG75" i="8"/>
  <c r="AH75" i="8"/>
  <c r="AN75" i="8"/>
  <c r="AO75" i="8"/>
  <c r="AP75" i="8"/>
  <c r="AQ75" i="8"/>
  <c r="AR75" i="8"/>
  <c r="AU75" i="8"/>
  <c r="AV75" i="8"/>
  <c r="AW75" i="8"/>
  <c r="AX75" i="8"/>
  <c r="BC75" i="8"/>
  <c r="BE75" i="8"/>
  <c r="BH75" i="8"/>
  <c r="BI75" i="8"/>
  <c r="BJ75" i="8"/>
  <c r="BK75" i="8"/>
  <c r="BL75" i="8"/>
  <c r="BM75" i="8"/>
  <c r="BN75" i="8"/>
  <c r="BO75" i="8"/>
  <c r="BP75" i="8"/>
  <c r="BQ75" i="8"/>
  <c r="BS75" i="8"/>
  <c r="BT75" i="8"/>
  <c r="BU75" i="8"/>
  <c r="BV75" i="8"/>
  <c r="BW75" i="8"/>
  <c r="BX75" i="8"/>
  <c r="CA75" i="8"/>
  <c r="CH75" i="8"/>
  <c r="B76" i="8"/>
  <c r="C76" i="8"/>
  <c r="D76" i="8"/>
  <c r="E76" i="8"/>
  <c r="F76" i="8"/>
  <c r="G76" i="8"/>
  <c r="H76" i="8"/>
  <c r="J76" i="8"/>
  <c r="K76" i="8"/>
  <c r="L76" i="8"/>
  <c r="M76" i="8"/>
  <c r="Q76" i="8"/>
  <c r="W76" i="8"/>
  <c r="X76" i="8"/>
  <c r="AA76" i="8"/>
  <c r="AB76" i="8"/>
  <c r="AD76" i="8"/>
  <c r="AE76" i="8"/>
  <c r="AF76" i="8"/>
  <c r="AG76" i="8"/>
  <c r="AH76" i="8"/>
  <c r="AN76" i="8"/>
  <c r="AO76" i="8"/>
  <c r="AP76" i="8"/>
  <c r="AQ76" i="8"/>
  <c r="AR76" i="8"/>
  <c r="AU76" i="8"/>
  <c r="AV76" i="8"/>
  <c r="AW76" i="8"/>
  <c r="AX76" i="8"/>
  <c r="BC76" i="8"/>
  <c r="BE76" i="8"/>
  <c r="BH76" i="8"/>
  <c r="BI76" i="8"/>
  <c r="BJ76" i="8"/>
  <c r="BK76" i="8"/>
  <c r="BL76" i="8"/>
  <c r="BM76" i="8"/>
  <c r="BN76" i="8"/>
  <c r="BO76" i="8"/>
  <c r="BP76" i="8"/>
  <c r="BQ76" i="8"/>
  <c r="BS76" i="8"/>
  <c r="BT76" i="8"/>
  <c r="BU76" i="8"/>
  <c r="BV76" i="8"/>
  <c r="BW76" i="8"/>
  <c r="BX76" i="8"/>
  <c r="CA76" i="8"/>
  <c r="CH76" i="8"/>
  <c r="B77" i="8"/>
  <c r="C77" i="8"/>
  <c r="D77" i="8"/>
  <c r="E77" i="8"/>
  <c r="F77" i="8"/>
  <c r="G77" i="8"/>
  <c r="H77" i="8"/>
  <c r="J77" i="8"/>
  <c r="K77" i="8"/>
  <c r="L77" i="8"/>
  <c r="M77" i="8"/>
  <c r="Q77" i="8"/>
  <c r="W77" i="8"/>
  <c r="X77" i="8"/>
  <c r="AA77" i="8"/>
  <c r="AB77" i="8"/>
  <c r="AD77" i="8"/>
  <c r="AE77" i="8"/>
  <c r="AF77" i="8"/>
  <c r="AG77" i="8"/>
  <c r="AH77" i="8"/>
  <c r="AN77" i="8"/>
  <c r="AO77" i="8"/>
  <c r="AP77" i="8"/>
  <c r="AQ77" i="8"/>
  <c r="AR77" i="8"/>
  <c r="AU77" i="8"/>
  <c r="AV77" i="8"/>
  <c r="AW77" i="8"/>
  <c r="AX77" i="8"/>
  <c r="BC77" i="8"/>
  <c r="BE77" i="8"/>
  <c r="BH77" i="8"/>
  <c r="BI77" i="8"/>
  <c r="BJ77" i="8"/>
  <c r="BK77" i="8"/>
  <c r="BL77" i="8"/>
  <c r="BM77" i="8"/>
  <c r="BN77" i="8"/>
  <c r="BO77" i="8"/>
  <c r="BP77" i="8"/>
  <c r="BQ77" i="8"/>
  <c r="BS77" i="8"/>
  <c r="BT77" i="8"/>
  <c r="BU77" i="8"/>
  <c r="BV77" i="8"/>
  <c r="BW77" i="8"/>
  <c r="BX77" i="8"/>
  <c r="CA77" i="8"/>
  <c r="CH77" i="8"/>
  <c r="B78" i="8"/>
  <c r="C78" i="8"/>
  <c r="D78" i="8"/>
  <c r="E78" i="8"/>
  <c r="F78" i="8"/>
  <c r="G78" i="8"/>
  <c r="H78" i="8"/>
  <c r="J78" i="8"/>
  <c r="K78" i="8"/>
  <c r="L78" i="8"/>
  <c r="M78" i="8"/>
  <c r="Q78" i="8"/>
  <c r="W78" i="8"/>
  <c r="X78" i="8"/>
  <c r="AA78" i="8"/>
  <c r="AB78" i="8"/>
  <c r="AD78" i="8"/>
  <c r="AE78" i="8"/>
  <c r="AF78" i="8"/>
  <c r="AG78" i="8"/>
  <c r="AH78" i="8"/>
  <c r="AN78" i="8"/>
  <c r="AO78" i="8"/>
  <c r="AP78" i="8"/>
  <c r="AQ78" i="8"/>
  <c r="AR78" i="8"/>
  <c r="AU78" i="8"/>
  <c r="AV78" i="8"/>
  <c r="AW78" i="8"/>
  <c r="AX78" i="8"/>
  <c r="BC78" i="8"/>
  <c r="BE78" i="8"/>
  <c r="BH78" i="8"/>
  <c r="BI78" i="8"/>
  <c r="BJ78" i="8"/>
  <c r="BK78" i="8"/>
  <c r="BL78" i="8"/>
  <c r="BM78" i="8"/>
  <c r="BN78" i="8"/>
  <c r="BO78" i="8"/>
  <c r="BP78" i="8"/>
  <c r="BQ78" i="8"/>
  <c r="BS78" i="8"/>
  <c r="BT78" i="8"/>
  <c r="BU78" i="8"/>
  <c r="BV78" i="8"/>
  <c r="BW78" i="8"/>
  <c r="BX78" i="8"/>
  <c r="CA78" i="8"/>
  <c r="CH78" i="8"/>
  <c r="B79" i="8"/>
  <c r="C79" i="8"/>
  <c r="D79" i="8"/>
  <c r="E79" i="8"/>
  <c r="F79" i="8"/>
  <c r="G79" i="8"/>
  <c r="H79" i="8"/>
  <c r="J79" i="8"/>
  <c r="K79" i="8"/>
  <c r="L79" i="8"/>
  <c r="M79" i="8"/>
  <c r="Q79" i="8"/>
  <c r="W79" i="8"/>
  <c r="X79" i="8"/>
  <c r="AA79" i="8"/>
  <c r="AB79" i="8"/>
  <c r="AD79" i="8"/>
  <c r="AE79" i="8"/>
  <c r="AF79" i="8"/>
  <c r="AG79" i="8"/>
  <c r="AH79" i="8"/>
  <c r="AN79" i="8"/>
  <c r="AO79" i="8"/>
  <c r="AP79" i="8"/>
  <c r="AQ79" i="8"/>
  <c r="AR79" i="8"/>
  <c r="AU79" i="8"/>
  <c r="AV79" i="8"/>
  <c r="AW79" i="8"/>
  <c r="AX79" i="8"/>
  <c r="BC79" i="8"/>
  <c r="BE79" i="8"/>
  <c r="BH79" i="8"/>
  <c r="BI79" i="8"/>
  <c r="BJ79" i="8"/>
  <c r="BK79" i="8"/>
  <c r="BL79" i="8"/>
  <c r="BM79" i="8"/>
  <c r="BN79" i="8"/>
  <c r="BO79" i="8"/>
  <c r="BP79" i="8"/>
  <c r="BQ79" i="8"/>
  <c r="BS79" i="8"/>
  <c r="BT79" i="8"/>
  <c r="BU79" i="8"/>
  <c r="BV79" i="8"/>
  <c r="BW79" i="8"/>
  <c r="BX79" i="8"/>
  <c r="CA79" i="8"/>
  <c r="CH79" i="8"/>
  <c r="B80" i="8"/>
  <c r="C80" i="8"/>
  <c r="D80" i="8"/>
  <c r="E80" i="8"/>
  <c r="F80" i="8"/>
  <c r="G80" i="8"/>
  <c r="H80" i="8"/>
  <c r="J80" i="8"/>
  <c r="K80" i="8"/>
  <c r="L80" i="8"/>
  <c r="M80" i="8"/>
  <c r="Q80" i="8"/>
  <c r="W80" i="8"/>
  <c r="X80" i="8"/>
  <c r="AA80" i="8"/>
  <c r="AB80" i="8"/>
  <c r="AD80" i="8"/>
  <c r="AE80" i="8"/>
  <c r="AF80" i="8"/>
  <c r="AG80" i="8"/>
  <c r="AH80" i="8"/>
  <c r="AN80" i="8"/>
  <c r="AO80" i="8"/>
  <c r="AP80" i="8"/>
  <c r="AQ80" i="8"/>
  <c r="AR80" i="8"/>
  <c r="AU80" i="8"/>
  <c r="AV80" i="8"/>
  <c r="AW80" i="8"/>
  <c r="AX80" i="8"/>
  <c r="BC80" i="8"/>
  <c r="BE80" i="8"/>
  <c r="BH80" i="8"/>
  <c r="BI80" i="8"/>
  <c r="BJ80" i="8"/>
  <c r="BK80" i="8"/>
  <c r="BL80" i="8"/>
  <c r="BM80" i="8"/>
  <c r="BN80" i="8"/>
  <c r="BO80" i="8"/>
  <c r="BP80" i="8"/>
  <c r="BQ80" i="8"/>
  <c r="BS80" i="8"/>
  <c r="BT80" i="8"/>
  <c r="BU80" i="8"/>
  <c r="BV80" i="8"/>
  <c r="BW80" i="8"/>
  <c r="BX80" i="8"/>
  <c r="CA80" i="8"/>
  <c r="CH80" i="8"/>
  <c r="B81" i="8"/>
  <c r="C81" i="8"/>
  <c r="D81" i="8"/>
  <c r="E81" i="8"/>
  <c r="F81" i="8"/>
  <c r="G81" i="8"/>
  <c r="H81" i="8"/>
  <c r="J81" i="8"/>
  <c r="K81" i="8"/>
  <c r="L81" i="8"/>
  <c r="M81" i="8"/>
  <c r="Q81" i="8"/>
  <c r="W81" i="8"/>
  <c r="X81" i="8"/>
  <c r="AA81" i="8"/>
  <c r="AB81" i="8"/>
  <c r="AD81" i="8"/>
  <c r="AE81" i="8"/>
  <c r="AF81" i="8"/>
  <c r="AG81" i="8"/>
  <c r="AH81" i="8"/>
  <c r="AN81" i="8"/>
  <c r="AO81" i="8"/>
  <c r="AP81" i="8"/>
  <c r="AQ81" i="8"/>
  <c r="AR81" i="8"/>
  <c r="AU81" i="8"/>
  <c r="AV81" i="8"/>
  <c r="AW81" i="8"/>
  <c r="AX81" i="8"/>
  <c r="BC81" i="8"/>
  <c r="BE81" i="8"/>
  <c r="BH81" i="8"/>
  <c r="BI81" i="8"/>
  <c r="BJ81" i="8"/>
  <c r="BK81" i="8"/>
  <c r="BL81" i="8"/>
  <c r="BM81" i="8"/>
  <c r="BN81" i="8"/>
  <c r="BO81" i="8"/>
  <c r="BP81" i="8"/>
  <c r="BQ81" i="8"/>
  <c r="BS81" i="8"/>
  <c r="BT81" i="8"/>
  <c r="BU81" i="8"/>
  <c r="BV81" i="8"/>
  <c r="BW81" i="8"/>
  <c r="BX81" i="8"/>
  <c r="CA81" i="8"/>
  <c r="CH81" i="8"/>
  <c r="B82" i="8"/>
  <c r="C82" i="8"/>
  <c r="D82" i="8"/>
  <c r="E82" i="8"/>
  <c r="F82" i="8"/>
  <c r="G82" i="8"/>
  <c r="H82" i="8"/>
  <c r="J82" i="8"/>
  <c r="K82" i="8"/>
  <c r="L82" i="8"/>
  <c r="M82" i="8"/>
  <c r="Q82" i="8"/>
  <c r="W82" i="8"/>
  <c r="X82" i="8"/>
  <c r="AA82" i="8"/>
  <c r="AB82" i="8"/>
  <c r="AD82" i="8"/>
  <c r="AE82" i="8"/>
  <c r="AF82" i="8"/>
  <c r="AG82" i="8"/>
  <c r="AH82" i="8"/>
  <c r="AN82" i="8"/>
  <c r="AO82" i="8"/>
  <c r="AP82" i="8"/>
  <c r="AQ82" i="8"/>
  <c r="AR82" i="8"/>
  <c r="AU82" i="8"/>
  <c r="AV82" i="8"/>
  <c r="AW82" i="8"/>
  <c r="AX82" i="8"/>
  <c r="BC82" i="8"/>
  <c r="BE82" i="8"/>
  <c r="BH82" i="8"/>
  <c r="BI82" i="8"/>
  <c r="BJ82" i="8"/>
  <c r="BK82" i="8"/>
  <c r="BL82" i="8"/>
  <c r="BM82" i="8"/>
  <c r="BN82" i="8"/>
  <c r="BO82" i="8"/>
  <c r="BP82" i="8"/>
  <c r="BQ82" i="8"/>
  <c r="BS82" i="8"/>
  <c r="BT82" i="8"/>
  <c r="BU82" i="8"/>
  <c r="BV82" i="8"/>
  <c r="BW82" i="8"/>
  <c r="BX82" i="8"/>
  <c r="CA82" i="8"/>
  <c r="CH82" i="8"/>
  <c r="B83" i="8"/>
  <c r="C83" i="8"/>
  <c r="D83" i="8"/>
  <c r="E83" i="8"/>
  <c r="F83" i="8"/>
  <c r="G83" i="8"/>
  <c r="H83" i="8"/>
  <c r="J83" i="8"/>
  <c r="K83" i="8"/>
  <c r="L83" i="8"/>
  <c r="M83" i="8"/>
  <c r="Q83" i="8"/>
  <c r="W83" i="8"/>
  <c r="X83" i="8"/>
  <c r="AA83" i="8"/>
  <c r="AB83" i="8"/>
  <c r="AD83" i="8"/>
  <c r="AE83" i="8"/>
  <c r="AF83" i="8"/>
  <c r="AG83" i="8"/>
  <c r="AH83" i="8"/>
  <c r="AN83" i="8"/>
  <c r="AO83" i="8"/>
  <c r="AP83" i="8"/>
  <c r="AQ83" i="8"/>
  <c r="AR83" i="8"/>
  <c r="AU83" i="8"/>
  <c r="AV83" i="8"/>
  <c r="AW83" i="8"/>
  <c r="AX83" i="8"/>
  <c r="BC83" i="8"/>
  <c r="BE83" i="8"/>
  <c r="BH83" i="8"/>
  <c r="BI83" i="8"/>
  <c r="BJ83" i="8"/>
  <c r="BK83" i="8"/>
  <c r="BL83" i="8"/>
  <c r="BM83" i="8"/>
  <c r="BN83" i="8"/>
  <c r="BO83" i="8"/>
  <c r="BP83" i="8"/>
  <c r="BQ83" i="8"/>
  <c r="BS83" i="8"/>
  <c r="BT83" i="8"/>
  <c r="BU83" i="8"/>
  <c r="BV83" i="8"/>
  <c r="BW83" i="8"/>
  <c r="BX83" i="8"/>
  <c r="CA83" i="8"/>
  <c r="CH83" i="8"/>
  <c r="B84" i="8"/>
  <c r="C84" i="8"/>
  <c r="D84" i="8"/>
  <c r="E84" i="8"/>
  <c r="F84" i="8"/>
  <c r="G84" i="8"/>
  <c r="H84" i="8"/>
  <c r="J84" i="8"/>
  <c r="K84" i="8"/>
  <c r="L84" i="8"/>
  <c r="M84" i="8"/>
  <c r="Q84" i="8"/>
  <c r="W84" i="8"/>
  <c r="X84" i="8"/>
  <c r="AA84" i="8"/>
  <c r="AB84" i="8"/>
  <c r="AD84" i="8"/>
  <c r="AE84" i="8"/>
  <c r="AF84" i="8"/>
  <c r="AG84" i="8"/>
  <c r="AH84" i="8"/>
  <c r="AN84" i="8"/>
  <c r="AO84" i="8"/>
  <c r="AP84" i="8"/>
  <c r="AQ84" i="8"/>
  <c r="AR84" i="8"/>
  <c r="AU84" i="8"/>
  <c r="AV84" i="8"/>
  <c r="AW84" i="8"/>
  <c r="AX84" i="8"/>
  <c r="BC84" i="8"/>
  <c r="BE84" i="8"/>
  <c r="BH84" i="8"/>
  <c r="BI84" i="8"/>
  <c r="BJ84" i="8"/>
  <c r="BK84" i="8"/>
  <c r="BL84" i="8"/>
  <c r="BM84" i="8"/>
  <c r="BN84" i="8"/>
  <c r="BO84" i="8"/>
  <c r="BP84" i="8"/>
  <c r="BQ84" i="8"/>
  <c r="BS84" i="8"/>
  <c r="BT84" i="8"/>
  <c r="BU84" i="8"/>
  <c r="BV84" i="8"/>
  <c r="BW84" i="8"/>
  <c r="BX84" i="8"/>
  <c r="CA84" i="8"/>
  <c r="CH84" i="8"/>
  <c r="B85" i="8"/>
  <c r="C85" i="8"/>
  <c r="D85" i="8"/>
  <c r="E85" i="8"/>
  <c r="F85" i="8"/>
  <c r="G85" i="8"/>
  <c r="H85" i="8"/>
  <c r="J85" i="8"/>
  <c r="K85" i="8"/>
  <c r="L85" i="8"/>
  <c r="M85" i="8"/>
  <c r="Q85" i="8"/>
  <c r="W85" i="8"/>
  <c r="X85" i="8"/>
  <c r="AA85" i="8"/>
  <c r="AB85" i="8"/>
  <c r="AD85" i="8"/>
  <c r="AE85" i="8"/>
  <c r="AF85" i="8"/>
  <c r="AG85" i="8"/>
  <c r="AH85" i="8"/>
  <c r="AN85" i="8"/>
  <c r="AO85" i="8"/>
  <c r="AP85" i="8"/>
  <c r="AQ85" i="8"/>
  <c r="AR85" i="8"/>
  <c r="AU85" i="8"/>
  <c r="AV85" i="8"/>
  <c r="AW85" i="8"/>
  <c r="AX85" i="8"/>
  <c r="BC85" i="8"/>
  <c r="BE85" i="8"/>
  <c r="BH85" i="8"/>
  <c r="BI85" i="8"/>
  <c r="BJ85" i="8"/>
  <c r="BK85" i="8"/>
  <c r="BL85" i="8"/>
  <c r="BM85" i="8"/>
  <c r="BN85" i="8"/>
  <c r="BO85" i="8"/>
  <c r="BP85" i="8"/>
  <c r="BQ85" i="8"/>
  <c r="BS85" i="8"/>
  <c r="BT85" i="8"/>
  <c r="BU85" i="8"/>
  <c r="BV85" i="8"/>
  <c r="BW85" i="8"/>
  <c r="BX85" i="8"/>
  <c r="CA85" i="8"/>
  <c r="CH85" i="8"/>
  <c r="B86" i="8"/>
  <c r="C86" i="8"/>
  <c r="D86" i="8"/>
  <c r="E86" i="8"/>
  <c r="F86" i="8"/>
  <c r="G86" i="8"/>
  <c r="H86" i="8"/>
  <c r="J86" i="8"/>
  <c r="K86" i="8"/>
  <c r="L86" i="8"/>
  <c r="M86" i="8"/>
  <c r="Q86" i="8"/>
  <c r="W86" i="8"/>
  <c r="X86" i="8"/>
  <c r="AA86" i="8"/>
  <c r="AB86" i="8"/>
  <c r="AD86" i="8"/>
  <c r="AE86" i="8"/>
  <c r="AF86" i="8"/>
  <c r="AG86" i="8"/>
  <c r="AH86" i="8"/>
  <c r="AN86" i="8"/>
  <c r="AO86" i="8"/>
  <c r="AP86" i="8"/>
  <c r="AQ86" i="8"/>
  <c r="AR86" i="8"/>
  <c r="AU86" i="8"/>
  <c r="AV86" i="8"/>
  <c r="AW86" i="8"/>
  <c r="AX86" i="8"/>
  <c r="BC86" i="8"/>
  <c r="BE86" i="8"/>
  <c r="BH86" i="8"/>
  <c r="BI86" i="8"/>
  <c r="BJ86" i="8"/>
  <c r="BK86" i="8"/>
  <c r="BL86" i="8"/>
  <c r="BM86" i="8"/>
  <c r="BN86" i="8"/>
  <c r="BO86" i="8"/>
  <c r="BP86" i="8"/>
  <c r="BQ86" i="8"/>
  <c r="BS86" i="8"/>
  <c r="BT86" i="8"/>
  <c r="BU86" i="8"/>
  <c r="BV86" i="8"/>
  <c r="BW86" i="8"/>
  <c r="BX86" i="8"/>
  <c r="CA86" i="8"/>
  <c r="CH86" i="8"/>
  <c r="B87" i="8"/>
  <c r="C87" i="8"/>
  <c r="D87" i="8"/>
  <c r="E87" i="8"/>
  <c r="F87" i="8"/>
  <c r="G87" i="8"/>
  <c r="H87" i="8"/>
  <c r="J87" i="8"/>
  <c r="K87" i="8"/>
  <c r="L87" i="8"/>
  <c r="M87" i="8"/>
  <c r="Q87" i="8"/>
  <c r="W87" i="8"/>
  <c r="X87" i="8"/>
  <c r="AA87" i="8"/>
  <c r="AB87" i="8"/>
  <c r="AD87" i="8"/>
  <c r="AE87" i="8"/>
  <c r="AF87" i="8"/>
  <c r="AG87" i="8"/>
  <c r="AH87" i="8"/>
  <c r="AN87" i="8"/>
  <c r="AO87" i="8"/>
  <c r="AP87" i="8"/>
  <c r="AQ87" i="8"/>
  <c r="AR87" i="8"/>
  <c r="AU87" i="8"/>
  <c r="AV87" i="8"/>
  <c r="AW87" i="8"/>
  <c r="AX87" i="8"/>
  <c r="BC87" i="8"/>
  <c r="BE87" i="8"/>
  <c r="BH87" i="8"/>
  <c r="BI87" i="8"/>
  <c r="BJ87" i="8"/>
  <c r="BK87" i="8"/>
  <c r="BL87" i="8"/>
  <c r="BM87" i="8"/>
  <c r="BN87" i="8"/>
  <c r="BO87" i="8"/>
  <c r="BP87" i="8"/>
  <c r="BQ87" i="8"/>
  <c r="BS87" i="8"/>
  <c r="BT87" i="8"/>
  <c r="BU87" i="8"/>
  <c r="BV87" i="8"/>
  <c r="BW87" i="8"/>
  <c r="BX87" i="8"/>
  <c r="CA87" i="8"/>
  <c r="CH87" i="8"/>
  <c r="B88" i="8"/>
  <c r="C88" i="8"/>
  <c r="D88" i="8"/>
  <c r="E88" i="8"/>
  <c r="F88" i="8"/>
  <c r="G88" i="8"/>
  <c r="H88" i="8"/>
  <c r="J88" i="8"/>
  <c r="K88" i="8"/>
  <c r="L88" i="8"/>
  <c r="M88" i="8"/>
  <c r="Q88" i="8"/>
  <c r="W88" i="8"/>
  <c r="X88" i="8"/>
  <c r="AA88" i="8"/>
  <c r="AB88" i="8"/>
  <c r="AD88" i="8"/>
  <c r="AE88" i="8"/>
  <c r="AF88" i="8"/>
  <c r="AG88" i="8"/>
  <c r="AH88" i="8"/>
  <c r="AN88" i="8"/>
  <c r="AO88" i="8"/>
  <c r="AP88" i="8"/>
  <c r="AQ88" i="8"/>
  <c r="AR88" i="8"/>
  <c r="AU88" i="8"/>
  <c r="AV88" i="8"/>
  <c r="AW88" i="8"/>
  <c r="AX88" i="8"/>
  <c r="BC88" i="8"/>
  <c r="BE88" i="8"/>
  <c r="BH88" i="8"/>
  <c r="BI88" i="8"/>
  <c r="BJ88" i="8"/>
  <c r="BK88" i="8"/>
  <c r="BL88" i="8"/>
  <c r="BM88" i="8"/>
  <c r="BN88" i="8"/>
  <c r="BO88" i="8"/>
  <c r="BP88" i="8"/>
  <c r="BQ88" i="8"/>
  <c r="BS88" i="8"/>
  <c r="BT88" i="8"/>
  <c r="BU88" i="8"/>
  <c r="BV88" i="8"/>
  <c r="BW88" i="8"/>
  <c r="BX88" i="8"/>
  <c r="CA88" i="8"/>
  <c r="CH88" i="8"/>
  <c r="B89" i="8"/>
  <c r="C89" i="8"/>
  <c r="D89" i="8"/>
  <c r="E89" i="8"/>
  <c r="F89" i="8"/>
  <c r="G89" i="8"/>
  <c r="H89" i="8"/>
  <c r="J89" i="8"/>
  <c r="K89" i="8"/>
  <c r="L89" i="8"/>
  <c r="M89" i="8"/>
  <c r="Q89" i="8"/>
  <c r="W89" i="8"/>
  <c r="X89" i="8"/>
  <c r="AA89" i="8"/>
  <c r="AB89" i="8"/>
  <c r="AD89" i="8"/>
  <c r="AE89" i="8"/>
  <c r="AF89" i="8"/>
  <c r="AG89" i="8"/>
  <c r="AH89" i="8"/>
  <c r="AN89" i="8"/>
  <c r="AO89" i="8"/>
  <c r="AP89" i="8"/>
  <c r="AQ89" i="8"/>
  <c r="AR89" i="8"/>
  <c r="AU89" i="8"/>
  <c r="AV89" i="8"/>
  <c r="AW89" i="8"/>
  <c r="AX89" i="8"/>
  <c r="BC89" i="8"/>
  <c r="BE89" i="8"/>
  <c r="BH89" i="8"/>
  <c r="BI89" i="8"/>
  <c r="BJ89" i="8"/>
  <c r="BK89" i="8"/>
  <c r="BL89" i="8"/>
  <c r="BM89" i="8"/>
  <c r="BN89" i="8"/>
  <c r="BO89" i="8"/>
  <c r="BP89" i="8"/>
  <c r="BQ89" i="8"/>
  <c r="BS89" i="8"/>
  <c r="BT89" i="8"/>
  <c r="BU89" i="8"/>
  <c r="BV89" i="8"/>
  <c r="BV91" i="8" s="1"/>
  <c r="BW89" i="8"/>
  <c r="BX89" i="8"/>
  <c r="CA89" i="8"/>
  <c r="CH89" i="8"/>
  <c r="L5" i="7"/>
  <c r="L6" i="7"/>
  <c r="L7" i="7"/>
  <c r="L8" i="7"/>
  <c r="L9" i="7"/>
  <c r="L10" i="7"/>
  <c r="L11" i="7"/>
  <c r="L12" i="7"/>
  <c r="L13" i="7"/>
  <c r="L14" i="7"/>
  <c r="L15" i="7"/>
  <c r="L16" i="7"/>
  <c r="L17" i="7"/>
  <c r="L18" i="7"/>
  <c r="L19" i="7"/>
  <c r="L20" i="7"/>
  <c r="L21" i="7"/>
  <c r="L22" i="7"/>
  <c r="L23" i="7"/>
  <c r="L24" i="7"/>
  <c r="L25" i="7"/>
  <c r="L26" i="7"/>
  <c r="L27" i="7"/>
  <c r="L28" i="7"/>
  <c r="L29" i="7"/>
  <c r="L30" i="7"/>
  <c r="L31" i="7"/>
  <c r="L32" i="7"/>
  <c r="L33" i="7"/>
  <c r="L34" i="7"/>
  <c r="L35" i="7"/>
  <c r="L36" i="7"/>
  <c r="L37" i="7"/>
  <c r="L38" i="7"/>
  <c r="C6" i="7"/>
  <c r="L39" i="7"/>
  <c r="L40" i="7"/>
  <c r="L41" i="7"/>
  <c r="L42" i="7"/>
  <c r="L43" i="7"/>
  <c r="L44" i="7"/>
  <c r="L45" i="7"/>
  <c r="L46" i="7"/>
  <c r="L47" i="7"/>
  <c r="L48" i="7"/>
  <c r="L49" i="7"/>
  <c r="L50" i="7"/>
  <c r="L51" i="7"/>
  <c r="L52" i="7"/>
  <c r="L53" i="7"/>
  <c r="L54" i="7"/>
  <c r="L55" i="7"/>
  <c r="L56" i="7"/>
  <c r="L57" i="7"/>
  <c r="L58" i="7"/>
  <c r="L59" i="7"/>
  <c r="L60" i="7"/>
  <c r="L61" i="7"/>
  <c r="L62" i="7"/>
  <c r="L63" i="7"/>
  <c r="L64" i="7"/>
  <c r="L65" i="7"/>
  <c r="L66" i="7"/>
  <c r="L67" i="7"/>
  <c r="L68" i="7"/>
  <c r="L69" i="7"/>
  <c r="L70" i="7"/>
  <c r="L71" i="7"/>
  <c r="L72" i="7"/>
  <c r="L73" i="7"/>
  <c r="L74" i="7"/>
  <c r="L75" i="7"/>
  <c r="L76" i="7"/>
  <c r="L77" i="7"/>
  <c r="L78" i="7"/>
  <c r="L79" i="7"/>
  <c r="L80" i="7"/>
  <c r="L81" i="7"/>
  <c r="L82" i="7"/>
  <c r="L83" i="7"/>
  <c r="L84" i="7"/>
  <c r="L85" i="7"/>
  <c r="L86" i="7"/>
  <c r="L87" i="7"/>
  <c r="L88" i="7"/>
  <c r="L89" i="7"/>
  <c r="L90" i="7"/>
  <c r="L91" i="7"/>
  <c r="L92" i="7"/>
  <c r="L93" i="7"/>
  <c r="L94" i="7"/>
  <c r="L95" i="7"/>
  <c r="L96" i="7"/>
  <c r="L97" i="7"/>
  <c r="L98" i="7"/>
  <c r="L99" i="7"/>
  <c r="L100" i="7"/>
  <c r="L101" i="7"/>
  <c r="L102" i="7"/>
  <c r="L103" i="7"/>
  <c r="L104" i="7"/>
  <c r="L105" i="7"/>
  <c r="L106" i="7"/>
  <c r="L107" i="7"/>
  <c r="L108" i="7"/>
  <c r="L109" i="7"/>
  <c r="L110" i="7"/>
  <c r="L111" i="7"/>
  <c r="L112" i="7"/>
  <c r="L113" i="7"/>
  <c r="L114" i="7"/>
  <c r="L115" i="7"/>
  <c r="L116" i="7"/>
  <c r="L117" i="7"/>
  <c r="L118" i="7"/>
  <c r="L119" i="7"/>
  <c r="L120" i="7"/>
  <c r="L121" i="7"/>
  <c r="L122" i="7"/>
  <c r="L123" i="7"/>
  <c r="L124" i="7"/>
  <c r="L125" i="7"/>
  <c r="L126" i="7"/>
  <c r="L127" i="7"/>
  <c r="L128" i="7"/>
  <c r="L129" i="7"/>
  <c r="L130" i="7"/>
  <c r="L131" i="7"/>
  <c r="L132" i="7"/>
  <c r="L133" i="7"/>
  <c r="L134" i="7"/>
  <c r="L135" i="7"/>
  <c r="L136" i="7"/>
  <c r="L137" i="7"/>
  <c r="L138" i="7"/>
  <c r="L139" i="7"/>
  <c r="L140" i="7"/>
  <c r="L141" i="7"/>
  <c r="L142" i="7"/>
  <c r="L143" i="7"/>
  <c r="L144" i="7"/>
  <c r="L145" i="7"/>
  <c r="L146" i="7"/>
  <c r="L147" i="7"/>
  <c r="L148" i="7"/>
  <c r="L149" i="7"/>
  <c r="L150" i="7"/>
  <c r="L151" i="7"/>
  <c r="L152" i="7"/>
  <c r="L153" i="7"/>
  <c r="L154" i="7"/>
  <c r="L155" i="7"/>
  <c r="L156" i="7"/>
  <c r="L157" i="7"/>
  <c r="L158" i="7"/>
  <c r="L159" i="7"/>
  <c r="L160" i="7"/>
  <c r="L161" i="7"/>
  <c r="L162" i="7"/>
  <c r="L163" i="7"/>
  <c r="L164" i="7"/>
  <c r="L165" i="7"/>
  <c r="L166" i="7"/>
  <c r="L167" i="7"/>
  <c r="L168" i="7"/>
  <c r="L169" i="7"/>
  <c r="L170" i="7"/>
  <c r="L171" i="7"/>
  <c r="L172" i="7"/>
  <c r="L173" i="7"/>
  <c r="L174" i="7"/>
  <c r="L175" i="7"/>
  <c r="L176" i="7"/>
  <c r="L177" i="7"/>
  <c r="L178" i="7"/>
  <c r="L179" i="7"/>
  <c r="L180" i="7"/>
  <c r="L181" i="7"/>
  <c r="L182" i="7"/>
  <c r="L183" i="7"/>
  <c r="L184" i="7"/>
  <c r="L185" i="7"/>
  <c r="L186" i="7"/>
  <c r="L187" i="7"/>
  <c r="L188" i="7"/>
  <c r="L189" i="7"/>
  <c r="L190" i="7"/>
  <c r="L191" i="7"/>
  <c r="L192" i="7"/>
  <c r="L193" i="7"/>
  <c r="L194" i="7"/>
  <c r="L195" i="7"/>
  <c r="L196" i="7"/>
  <c r="L197" i="7"/>
  <c r="L198" i="7"/>
  <c r="L199" i="7"/>
  <c r="L200" i="7"/>
  <c r="L201" i="7"/>
  <c r="L202" i="7"/>
  <c r="L203" i="7"/>
  <c r="L204" i="7"/>
  <c r="L205" i="7"/>
  <c r="L206" i="7"/>
  <c r="L207" i="7"/>
  <c r="L208" i="7"/>
  <c r="L209" i="7"/>
  <c r="B92" i="5"/>
  <c r="C92" i="5"/>
  <c r="D92" i="5"/>
  <c r="E92" i="5"/>
  <c r="F92" i="5"/>
  <c r="G92" i="5"/>
  <c r="H92" i="5"/>
  <c r="I92" i="5"/>
  <c r="J92" i="5"/>
  <c r="K92" i="5"/>
  <c r="L92" i="5"/>
  <c r="M92" i="5"/>
  <c r="N92" i="5"/>
  <c r="O92" i="5"/>
  <c r="P92" i="5"/>
  <c r="Q92" i="5"/>
  <c r="R92" i="5"/>
  <c r="S92" i="5"/>
  <c r="T92" i="5"/>
  <c r="U92" i="5"/>
  <c r="V92" i="5"/>
  <c r="W92" i="5"/>
  <c r="X92" i="5"/>
  <c r="Y92" i="5"/>
  <c r="Z92" i="5"/>
  <c r="AA92" i="5"/>
  <c r="AB92" i="5"/>
  <c r="AC92" i="5"/>
  <c r="AD92" i="5"/>
  <c r="AE92" i="5"/>
  <c r="AF92" i="5"/>
  <c r="AG92" i="5"/>
  <c r="AH92" i="5"/>
  <c r="AI92" i="5"/>
  <c r="AJ92" i="5"/>
  <c r="AK92" i="5"/>
  <c r="AL92" i="5"/>
  <c r="AM92" i="5"/>
  <c r="AN92" i="5"/>
  <c r="AO92" i="5"/>
  <c r="AP92" i="5"/>
  <c r="AQ92" i="5"/>
  <c r="AR92" i="5"/>
  <c r="AS92" i="5"/>
  <c r="AT92" i="5"/>
  <c r="AU92" i="5"/>
  <c r="AV92" i="5"/>
  <c r="AW92" i="5"/>
  <c r="AX92" i="5"/>
  <c r="AY92" i="5"/>
  <c r="AZ92" i="5"/>
  <c r="BB92" i="5"/>
  <c r="BC92" i="5"/>
  <c r="BD92" i="5"/>
  <c r="BE92" i="5"/>
  <c r="BF92" i="5"/>
  <c r="BG92" i="5"/>
  <c r="BH92" i="5"/>
  <c r="BI92" i="5"/>
  <c r="BJ92" i="5"/>
  <c r="BK92" i="5"/>
  <c r="BL92" i="5"/>
  <c r="BM92" i="5"/>
  <c r="BN92" i="5"/>
  <c r="BO92" i="5"/>
  <c r="BP92" i="5"/>
  <c r="BQ92" i="5"/>
  <c r="BR92" i="5"/>
  <c r="BS92" i="5"/>
  <c r="BT92" i="5"/>
  <c r="BU92" i="5"/>
  <c r="BV92" i="5"/>
  <c r="BW92" i="5"/>
  <c r="BX92" i="5"/>
  <c r="BY92" i="5"/>
  <c r="BZ92" i="5"/>
  <c r="CA92" i="5"/>
  <c r="CB92" i="5"/>
  <c r="CC92" i="5"/>
  <c r="CD92" i="5"/>
  <c r="CE92" i="5"/>
  <c r="CF92" i="5"/>
  <c r="CG92" i="5"/>
  <c r="CH92" i="5"/>
  <c r="CI92" i="5"/>
  <c r="CJ92" i="5"/>
  <c r="CK92" i="5"/>
  <c r="BS19" i="4"/>
  <c r="BK20" i="4"/>
  <c r="BH20" i="4"/>
  <c r="BH19" i="4"/>
  <c r="CE10" i="4"/>
  <c r="CF10" i="4" s="1"/>
  <c r="CE8" i="4"/>
  <c r="CF8" i="4" s="1"/>
  <c r="BR19" i="4" s="1"/>
  <c r="BK19" i="4" s="1"/>
  <c r="BK21" i="4" s="1"/>
  <c r="CE7" i="4"/>
  <c r="CB11" i="4"/>
  <c r="CB10" i="4"/>
  <c r="CB9" i="4"/>
  <c r="CB8" i="4"/>
  <c r="CB7" i="4"/>
  <c r="CF7" i="4"/>
  <c r="BQ19" i="4"/>
  <c r="BK16" i="4" s="1"/>
  <c r="BL16" i="4" s="1"/>
  <c r="BH16" i="4"/>
  <c r="BK14" i="4"/>
  <c r="BL14" i="4"/>
  <c r="I31" i="1"/>
  <c r="I30" i="1"/>
  <c r="I29" i="1"/>
  <c r="I28" i="1"/>
  <c r="I27" i="1"/>
  <c r="I25" i="1"/>
  <c r="I24" i="1"/>
  <c r="I23" i="1"/>
  <c r="I22" i="1"/>
  <c r="J21" i="1" s="1"/>
  <c r="I21" i="1"/>
  <c r="D18" i="1"/>
  <c r="D20" i="1"/>
  <c r="D15" i="1"/>
  <c r="C14" i="1"/>
  <c r="D14" i="1" s="1"/>
  <c r="B14" i="1"/>
  <c r="D10" i="1"/>
  <c r="D11" i="1" s="1"/>
  <c r="D9" i="1"/>
  <c r="G17" i="1"/>
  <c r="D7" i="1"/>
  <c r="D8" i="1"/>
  <c r="D12" i="1" s="1"/>
  <c r="D6" i="1"/>
  <c r="BH23" i="4"/>
  <c r="BH21" i="4"/>
  <c r="B35" i="7"/>
  <c r="D16" i="1"/>
  <c r="J25" i="1"/>
  <c r="Z86" i="8"/>
  <c r="Z72" i="8"/>
  <c r="Z44" i="8"/>
  <c r="Z34" i="8"/>
  <c r="Z20" i="8"/>
  <c r="Z18" i="8"/>
  <c r="Z14" i="8"/>
  <c r="Z83" i="8"/>
  <c r="Z53" i="8"/>
  <c r="Z51" i="8"/>
  <c r="Z33" i="8"/>
  <c r="Z29" i="8"/>
  <c r="Z17" i="8"/>
  <c r="Z15" i="8"/>
  <c r="BA86" i="8"/>
  <c r="BA78" i="8"/>
  <c r="BA60" i="8"/>
  <c r="BA56" i="8"/>
  <c r="BA50" i="8"/>
  <c r="BA20" i="8"/>
  <c r="BA18" i="8"/>
  <c r="BA87" i="8"/>
  <c r="BA83" i="8"/>
  <c r="BA77" i="8"/>
  <c r="BA59" i="8"/>
  <c r="BA39" i="8"/>
  <c r="BA35" i="8"/>
  <c r="BA23" i="8"/>
  <c r="BA17" i="8"/>
  <c r="BA11" i="8"/>
  <c r="BA5" i="8"/>
  <c r="C33" i="7"/>
  <c r="C31" i="7"/>
  <c r="C13" i="7"/>
  <c r="C9" i="7"/>
  <c r="J22" i="1"/>
  <c r="B33" i="7" l="1"/>
  <c r="D33" i="7" s="1"/>
  <c r="B17" i="7"/>
  <c r="C28" i="7"/>
  <c r="C15" i="7"/>
  <c r="C7" i="7"/>
  <c r="C25" i="7"/>
  <c r="B32" i="7"/>
  <c r="B16" i="7"/>
  <c r="D16" i="7" s="1"/>
  <c r="C26" i="7"/>
  <c r="B26" i="7"/>
  <c r="D26" i="7" s="1"/>
  <c r="B14" i="7"/>
  <c r="D14" i="7" s="1"/>
  <c r="B21" i="7"/>
  <c r="D21" i="7" s="1"/>
  <c r="C24" i="7"/>
  <c r="C10" i="7"/>
  <c r="B15" i="7"/>
  <c r="B34" i="7"/>
  <c r="D34" i="7" s="1"/>
  <c r="B8" i="7"/>
  <c r="B30" i="7"/>
  <c r="B7" i="7"/>
  <c r="C19" i="7"/>
  <c r="B25" i="7"/>
  <c r="D25" i="7" s="1"/>
  <c r="BF4" i="8" s="1"/>
  <c r="B24" i="7"/>
  <c r="C27" i="7"/>
  <c r="B23" i="7"/>
  <c r="C12" i="7"/>
  <c r="C21" i="7"/>
  <c r="B11" i="7"/>
  <c r="B6" i="7"/>
  <c r="D6" i="7" s="1"/>
  <c r="C11" i="7"/>
  <c r="C29" i="7"/>
  <c r="Y65" i="8"/>
  <c r="Y72" i="8"/>
  <c r="Y17" i="8"/>
  <c r="Y40" i="8"/>
  <c r="Y24" i="8"/>
  <c r="Y81" i="8"/>
  <c r="Y49" i="8"/>
  <c r="Y88" i="8"/>
  <c r="Y56" i="8"/>
  <c r="Y33" i="8"/>
  <c r="Y8" i="8"/>
  <c r="BW91" i="8"/>
  <c r="BA80" i="8"/>
  <c r="BA64" i="8"/>
  <c r="BA48" i="8"/>
  <c r="BA32" i="8"/>
  <c r="BA16" i="8"/>
  <c r="BA89" i="8"/>
  <c r="BA73" i="8"/>
  <c r="BA57" i="8"/>
  <c r="BA41" i="8"/>
  <c r="BA25" i="8"/>
  <c r="BA9" i="8"/>
  <c r="BA91" i="8" s="1"/>
  <c r="BA92" i="8" s="1"/>
  <c r="BA88" i="8"/>
  <c r="BA70" i="8"/>
  <c r="BA52" i="8"/>
  <c r="BA34" i="8"/>
  <c r="BA14" i="8"/>
  <c r="BA85" i="8"/>
  <c r="BA67" i="8"/>
  <c r="BA49" i="8"/>
  <c r="BA31" i="8"/>
  <c r="BA13" i="8"/>
  <c r="BA84" i="8"/>
  <c r="BA66" i="8"/>
  <c r="BA46" i="8"/>
  <c r="BA28" i="8"/>
  <c r="BA10" i="8"/>
  <c r="BA81" i="8"/>
  <c r="BA63" i="8"/>
  <c r="BA45" i="8"/>
  <c r="BA27" i="8"/>
  <c r="BA7" i="8"/>
  <c r="BA82" i="8"/>
  <c r="BA62" i="8"/>
  <c r="BA44" i="8"/>
  <c r="BA26" i="8"/>
  <c r="BA8" i="8"/>
  <c r="BA79" i="8"/>
  <c r="BA72" i="8"/>
  <c r="BA40" i="8"/>
  <c r="BA12" i="8"/>
  <c r="BA71" i="8"/>
  <c r="BA47" i="8"/>
  <c r="BA21" i="8"/>
  <c r="BA68" i="8"/>
  <c r="BA38" i="8"/>
  <c r="BA6" i="8"/>
  <c r="BA69" i="8"/>
  <c r="BA43" i="8"/>
  <c r="BA19" i="8"/>
  <c r="BA58" i="8"/>
  <c r="BA30" i="8"/>
  <c r="BA2" i="8"/>
  <c r="BA61" i="8"/>
  <c r="BA37" i="8"/>
  <c r="BA76" i="8"/>
  <c r="BA24" i="8"/>
  <c r="BA75" i="8"/>
  <c r="BA33" i="8"/>
  <c r="BA74" i="8"/>
  <c r="BA22" i="8"/>
  <c r="BA65" i="8"/>
  <c r="BA29" i="8"/>
  <c r="BA54" i="8"/>
  <c r="BA4" i="8"/>
  <c r="BA53" i="8"/>
  <c r="BA15" i="8"/>
  <c r="Z80" i="8"/>
  <c r="Z64" i="8"/>
  <c r="Z48" i="8"/>
  <c r="Z32" i="8"/>
  <c r="Z16" i="8"/>
  <c r="Z89" i="8"/>
  <c r="Z73" i="8"/>
  <c r="Z57" i="8"/>
  <c r="Z41" i="8"/>
  <c r="Z25" i="8"/>
  <c r="Z9" i="8"/>
  <c r="Z84" i="8"/>
  <c r="Z66" i="8"/>
  <c r="Z46" i="8"/>
  <c r="Z28" i="8"/>
  <c r="Z10" i="8"/>
  <c r="Z81" i="8"/>
  <c r="Z63" i="8"/>
  <c r="Z45" i="8"/>
  <c r="Z27" i="8"/>
  <c r="Z7" i="8"/>
  <c r="Z78" i="8"/>
  <c r="Z60" i="8"/>
  <c r="Z42" i="8"/>
  <c r="Z24" i="8"/>
  <c r="Z6" i="8"/>
  <c r="Z77" i="8"/>
  <c r="Z59" i="8"/>
  <c r="Z39" i="8"/>
  <c r="Z21" i="8"/>
  <c r="Z3" i="8"/>
  <c r="Z76" i="8"/>
  <c r="Z58" i="8"/>
  <c r="Z40" i="8"/>
  <c r="Z22" i="8"/>
  <c r="Z4" i="8"/>
  <c r="Z75" i="8"/>
  <c r="Z55" i="8"/>
  <c r="Z37" i="8"/>
  <c r="Z19" i="8"/>
  <c r="Z70" i="8"/>
  <c r="Z38" i="8"/>
  <c r="Z12" i="8"/>
  <c r="Z69" i="8"/>
  <c r="Z43" i="8"/>
  <c r="Z13" i="8"/>
  <c r="Z68" i="8"/>
  <c r="Z36" i="8"/>
  <c r="Z8" i="8"/>
  <c r="Z67" i="8"/>
  <c r="Z35" i="8"/>
  <c r="Z11" i="8"/>
  <c r="Z88" i="8"/>
  <c r="Z56" i="8"/>
  <c r="Z30" i="8"/>
  <c r="Z87" i="8"/>
  <c r="Z61" i="8"/>
  <c r="Z31" i="8"/>
  <c r="Z52" i="8"/>
  <c r="Z2" i="8"/>
  <c r="Z49" i="8"/>
  <c r="Z50" i="8"/>
  <c r="Z85" i="8"/>
  <c r="Z47" i="8"/>
  <c r="Z82" i="8"/>
  <c r="Z74" i="8"/>
  <c r="Z26" i="8"/>
  <c r="Z71" i="8"/>
  <c r="Z23" i="8"/>
  <c r="BA51" i="8"/>
  <c r="BA36" i="8"/>
  <c r="Z65" i="8"/>
  <c r="Z54" i="8"/>
  <c r="BA3" i="8"/>
  <c r="BA55" i="8"/>
  <c r="BA42" i="8"/>
  <c r="Z5" i="8"/>
  <c r="Z79" i="8"/>
  <c r="Z62" i="8"/>
  <c r="J24" i="1"/>
  <c r="J32" i="1"/>
  <c r="BT19" i="4"/>
  <c r="BK23" i="4" s="1"/>
  <c r="BL23" i="4" s="1"/>
  <c r="C30" i="7"/>
  <c r="C22" i="7"/>
  <c r="C14" i="7"/>
  <c r="C8" i="7"/>
  <c r="C32" i="7"/>
  <c r="C23" i="7"/>
  <c r="C16" i="7"/>
  <c r="B31" i="7"/>
  <c r="D31" i="7" s="1"/>
  <c r="B22" i="7"/>
  <c r="D22" i="7" s="1"/>
  <c r="AY18" i="8" s="1"/>
  <c r="B13" i="7"/>
  <c r="D13" i="7" s="1"/>
  <c r="C20" i="7"/>
  <c r="C36" i="7"/>
  <c r="C18" i="7"/>
  <c r="B29" i="7"/>
  <c r="D29" i="7" s="1"/>
  <c r="B19" i="7"/>
  <c r="B10" i="7"/>
  <c r="D10" i="7" s="1"/>
  <c r="C35" i="7"/>
  <c r="D35" i="7" s="1"/>
  <c r="C17" i="7"/>
  <c r="C34" i="7"/>
  <c r="B27" i="7"/>
  <c r="D27" i="7" s="1"/>
  <c r="BR27" i="8" s="1"/>
  <c r="B18" i="7"/>
  <c r="D18" i="7" s="1"/>
  <c r="B9" i="7"/>
  <c r="D9" i="7" s="1"/>
  <c r="BL21" i="4"/>
  <c r="D4" i="1" s="1"/>
  <c r="J23" i="1"/>
  <c r="B36" i="7"/>
  <c r="D36" i="7" s="1"/>
  <c r="C5" i="7"/>
  <c r="B5" i="7"/>
  <c r="B12" i="7"/>
  <c r="D12" i="7" s="1"/>
  <c r="U10" i="8" s="1"/>
  <c r="B20" i="7"/>
  <c r="D20" i="7" s="1"/>
  <c r="B28" i="7"/>
  <c r="CF4" i="8"/>
  <c r="CF6" i="8"/>
  <c r="CF8" i="8"/>
  <c r="CF10" i="8"/>
  <c r="CF16" i="8"/>
  <c r="CF20" i="8"/>
  <c r="CF22" i="8"/>
  <c r="CF24" i="8"/>
  <c r="CF26" i="8"/>
  <c r="CF32" i="8"/>
  <c r="CF36" i="8"/>
  <c r="CF38" i="8"/>
  <c r="CF40" i="8"/>
  <c r="CF42" i="8"/>
  <c r="CF48" i="8"/>
  <c r="CF52" i="8"/>
  <c r="CF54" i="8"/>
  <c r="CF56" i="8"/>
  <c r="CF58" i="8"/>
  <c r="CF64" i="8"/>
  <c r="CF68" i="8"/>
  <c r="CF70" i="8"/>
  <c r="CF72" i="8"/>
  <c r="CF74" i="8"/>
  <c r="CF80" i="8"/>
  <c r="CF84" i="8"/>
  <c r="CF86" i="8"/>
  <c r="CF88" i="8"/>
  <c r="BZ2" i="8"/>
  <c r="BZ4" i="8"/>
  <c r="BZ16" i="8"/>
  <c r="BZ18" i="8"/>
  <c r="BZ20" i="8"/>
  <c r="BZ22" i="8"/>
  <c r="BZ28" i="8"/>
  <c r="BZ32" i="8"/>
  <c r="BZ38" i="8"/>
  <c r="BZ44" i="8"/>
  <c r="BZ48" i="8"/>
  <c r="BZ50" i="8"/>
  <c r="BZ52" i="8"/>
  <c r="BZ54" i="8"/>
  <c r="BZ66" i="8"/>
  <c r="BZ68" i="8"/>
  <c r="BZ70" i="8"/>
  <c r="BZ76" i="8"/>
  <c r="BZ80" i="8"/>
  <c r="BZ82" i="8"/>
  <c r="BR5" i="8"/>
  <c r="BR15" i="8"/>
  <c r="BR17" i="8"/>
  <c r="BR23" i="8"/>
  <c r="BR29" i="8"/>
  <c r="BR41" i="8"/>
  <c r="BR43" i="8"/>
  <c r="BR45" i="8"/>
  <c r="BR57" i="8"/>
  <c r="BR63" i="8"/>
  <c r="BR69" i="8"/>
  <c r="BR73" i="8"/>
  <c r="BR79" i="8"/>
  <c r="BR4" i="8"/>
  <c r="BR10" i="8"/>
  <c r="BR14" i="8"/>
  <c r="BR36" i="8"/>
  <c r="BR56" i="8"/>
  <c r="BR64" i="8"/>
  <c r="BR68" i="8"/>
  <c r="BR88" i="8"/>
  <c r="BF8" i="8"/>
  <c r="BF10" i="8"/>
  <c r="BF16" i="8"/>
  <c r="BF36" i="8"/>
  <c r="BF38" i="8"/>
  <c r="BF40" i="8"/>
  <c r="BF58" i="8"/>
  <c r="BF64" i="8"/>
  <c r="BF68" i="8"/>
  <c r="BF86" i="8"/>
  <c r="BF88" i="8"/>
  <c r="AY2" i="8"/>
  <c r="AY33" i="8"/>
  <c r="AY59" i="8"/>
  <c r="AY83" i="8"/>
  <c r="AC3" i="8"/>
  <c r="AC5" i="8"/>
  <c r="AC7" i="8"/>
  <c r="AC11" i="8"/>
  <c r="AC13" i="8"/>
  <c r="AC17" i="8"/>
  <c r="AC19" i="8"/>
  <c r="AC21" i="8"/>
  <c r="AC23" i="8"/>
  <c r="AC27" i="8"/>
  <c r="AC29" i="8"/>
  <c r="AC33" i="8"/>
  <c r="AC35" i="8"/>
  <c r="AC37" i="8"/>
  <c r="AC39" i="8"/>
  <c r="AC43" i="8"/>
  <c r="AC45" i="8"/>
  <c r="AC49" i="8"/>
  <c r="AC51" i="8"/>
  <c r="AC53" i="8"/>
  <c r="AC55" i="8"/>
  <c r="AC59" i="8"/>
  <c r="AC61" i="8"/>
  <c r="AC4" i="8"/>
  <c r="AC8" i="8"/>
  <c r="AC12" i="8"/>
  <c r="AC16" i="8"/>
  <c r="AC24" i="8"/>
  <c r="AC28" i="8"/>
  <c r="AC36" i="8"/>
  <c r="AC40" i="8"/>
  <c r="AC44" i="8"/>
  <c r="AC48" i="8"/>
  <c r="AC56" i="8"/>
  <c r="AC60" i="8"/>
  <c r="AC66" i="8"/>
  <c r="AC68" i="8"/>
  <c r="AC70" i="8"/>
  <c r="AC72" i="8"/>
  <c r="AC76" i="8"/>
  <c r="AC78" i="8"/>
  <c r="AC82" i="8"/>
  <c r="AC84" i="8"/>
  <c r="AC86" i="8"/>
  <c r="AC88" i="8"/>
  <c r="Y86" i="8"/>
  <c r="Y82" i="8"/>
  <c r="Y78" i="8"/>
  <c r="Y74" i="8"/>
  <c r="Y70" i="8"/>
  <c r="Y66" i="8"/>
  <c r="Y62" i="8"/>
  <c r="Y58" i="8"/>
  <c r="Y54" i="8"/>
  <c r="Y50" i="8"/>
  <c r="Y46" i="8"/>
  <c r="Y42" i="8"/>
  <c r="Y38" i="8"/>
  <c r="Y34" i="8"/>
  <c r="Y30" i="8"/>
  <c r="Y26" i="8"/>
  <c r="Y22" i="8"/>
  <c r="Y18" i="8"/>
  <c r="Y14" i="8"/>
  <c r="Y10" i="8"/>
  <c r="Y6" i="8"/>
  <c r="Y2" i="8"/>
  <c r="Y91" i="8" s="1"/>
  <c r="Y92" i="8" s="1"/>
  <c r="Y87" i="8"/>
  <c r="Y83" i="8"/>
  <c r="Y79" i="8"/>
  <c r="Y75" i="8"/>
  <c r="Y71" i="8"/>
  <c r="Y67" i="8"/>
  <c r="Y63" i="8"/>
  <c r="Y59" i="8"/>
  <c r="Y55" i="8"/>
  <c r="Y51" i="8"/>
  <c r="Y47" i="8"/>
  <c r="Y43" i="8"/>
  <c r="Y39" i="8"/>
  <c r="Y35" i="8"/>
  <c r="Y31" i="8"/>
  <c r="Y27" i="8"/>
  <c r="Y23" i="8"/>
  <c r="Y19" i="8"/>
  <c r="Y15" i="8"/>
  <c r="Y11" i="8"/>
  <c r="Y7" i="8"/>
  <c r="Y3" i="8"/>
  <c r="Y84" i="8"/>
  <c r="Y76" i="8"/>
  <c r="Y68" i="8"/>
  <c r="Y60" i="8"/>
  <c r="Y52" i="8"/>
  <c r="Y44" i="8"/>
  <c r="Y36" i="8"/>
  <c r="Y28" i="8"/>
  <c r="Y20" i="8"/>
  <c r="Y12" i="8"/>
  <c r="Y4" i="8"/>
  <c r="Y85" i="8"/>
  <c r="Y77" i="8"/>
  <c r="Y69" i="8"/>
  <c r="Y61" i="8"/>
  <c r="Y53" i="8"/>
  <c r="Y45" i="8"/>
  <c r="Y37" i="8"/>
  <c r="Y29" i="8"/>
  <c r="Y21" i="8"/>
  <c r="Y13" i="8"/>
  <c r="Y5" i="8"/>
  <c r="U8" i="8"/>
  <c r="U14" i="8"/>
  <c r="U16" i="8"/>
  <c r="U18" i="8"/>
  <c r="U28" i="8"/>
  <c r="U34" i="8"/>
  <c r="U36" i="8"/>
  <c r="U40" i="8"/>
  <c r="U46" i="8"/>
  <c r="U52" i="8"/>
  <c r="U26" i="8"/>
  <c r="U59" i="8"/>
  <c r="U65" i="8"/>
  <c r="U73" i="8"/>
  <c r="U75" i="8"/>
  <c r="U77" i="8"/>
  <c r="U83" i="8"/>
  <c r="U58" i="8"/>
  <c r="S2" i="8"/>
  <c r="S4" i="8"/>
  <c r="S6" i="8"/>
  <c r="S8" i="8"/>
  <c r="S10" i="8"/>
  <c r="S12" i="8"/>
  <c r="S14" i="8"/>
  <c r="S16" i="8"/>
  <c r="S18" i="8"/>
  <c r="S20" i="8"/>
  <c r="S22" i="8"/>
  <c r="S24" i="8"/>
  <c r="S26" i="8"/>
  <c r="S28" i="8"/>
  <c r="S30" i="8"/>
  <c r="S32" i="8"/>
  <c r="S34" i="8"/>
  <c r="S36" i="8"/>
  <c r="S38" i="8"/>
  <c r="S40" i="8"/>
  <c r="S42" i="8"/>
  <c r="S44" i="8"/>
  <c r="S46" i="8"/>
  <c r="S48" i="8"/>
  <c r="S50" i="8"/>
  <c r="S52" i="8"/>
  <c r="S54" i="8"/>
  <c r="S56" i="8"/>
  <c r="S58" i="8"/>
  <c r="S60" i="8"/>
  <c r="S62" i="8"/>
  <c r="S64" i="8"/>
  <c r="S66" i="8"/>
  <c r="S68" i="8"/>
  <c r="S70" i="8"/>
  <c r="S72" i="8"/>
  <c r="S74" i="8"/>
  <c r="S76" i="8"/>
  <c r="S78" i="8"/>
  <c r="S80" i="8"/>
  <c r="S82" i="8"/>
  <c r="S84" i="8"/>
  <c r="S86" i="8"/>
  <c r="S88" i="8"/>
  <c r="AS88" i="8"/>
  <c r="AS86" i="8"/>
  <c r="AS84" i="8"/>
  <c r="AS82" i="8"/>
  <c r="AS76" i="8"/>
  <c r="AS74" i="8"/>
  <c r="AS72" i="8"/>
  <c r="AS70" i="8"/>
  <c r="AS68" i="8"/>
  <c r="AS66" i="8"/>
  <c r="AS60" i="8"/>
  <c r="AS58" i="8"/>
  <c r="AS56" i="8"/>
  <c r="AS54" i="8"/>
  <c r="AS52" i="8"/>
  <c r="AS50" i="8"/>
  <c r="AS44" i="8"/>
  <c r="AS42" i="8"/>
  <c r="AS40" i="8"/>
  <c r="AS38" i="8"/>
  <c r="AS36" i="8"/>
  <c r="AS34" i="8"/>
  <c r="AS28" i="8"/>
  <c r="AS26" i="8"/>
  <c r="AS24" i="8"/>
  <c r="AS22" i="8"/>
  <c r="AS20" i="8"/>
  <c r="AS18" i="8"/>
  <c r="AS12" i="8"/>
  <c r="AS10" i="8"/>
  <c r="AS8" i="8"/>
  <c r="AS6" i="8"/>
  <c r="AS4" i="8"/>
  <c r="U82" i="8"/>
  <c r="U78" i="8"/>
  <c r="U74" i="8"/>
  <c r="U70" i="8"/>
  <c r="U66" i="8"/>
  <c r="U62" i="8"/>
  <c r="U49" i="8"/>
  <c r="U45" i="8"/>
  <c r="U41" i="8"/>
  <c r="U37" i="8"/>
  <c r="U33" i="8"/>
  <c r="U29" i="8"/>
  <c r="U15" i="8"/>
  <c r="U11" i="8"/>
  <c r="U7" i="8"/>
  <c r="U3" i="8"/>
  <c r="S87" i="8"/>
  <c r="S83" i="8"/>
  <c r="S79" i="8"/>
  <c r="S75" i="8"/>
  <c r="S71" i="8"/>
  <c r="S67" i="8"/>
  <c r="S63" i="8"/>
  <c r="S59" i="8"/>
  <c r="S55" i="8"/>
  <c r="S51" i="8"/>
  <c r="S47" i="8"/>
  <c r="S43" i="8"/>
  <c r="S39" i="8"/>
  <c r="S35" i="8"/>
  <c r="S31" i="8"/>
  <c r="S27" i="8"/>
  <c r="S23" i="8"/>
  <c r="S19" i="8"/>
  <c r="S15" i="8"/>
  <c r="S11" i="8"/>
  <c r="S7" i="8"/>
  <c r="S3" i="8"/>
  <c r="CF87" i="8"/>
  <c r="CF83" i="8"/>
  <c r="CF79" i="8"/>
  <c r="CF75" i="8"/>
  <c r="CF71" i="8"/>
  <c r="CF67" i="8"/>
  <c r="CF63" i="8"/>
  <c r="CF59" i="8"/>
  <c r="CF55" i="8"/>
  <c r="CF51" i="8"/>
  <c r="CF47" i="8"/>
  <c r="CF43" i="8"/>
  <c r="CF39" i="8"/>
  <c r="CF35" i="8"/>
  <c r="CF31" i="8"/>
  <c r="CF27" i="8"/>
  <c r="CF23" i="8"/>
  <c r="CF19" i="8"/>
  <c r="CF15" i="8"/>
  <c r="CF11" i="8"/>
  <c r="CF7" i="8"/>
  <c r="CF3" i="8"/>
  <c r="BZ79" i="8"/>
  <c r="BZ75" i="8"/>
  <c r="BZ71" i="8"/>
  <c r="BZ67" i="8"/>
  <c r="BZ63" i="8"/>
  <c r="BZ59" i="8"/>
  <c r="BZ47" i="8"/>
  <c r="BZ43" i="8"/>
  <c r="BZ39" i="8"/>
  <c r="BZ35" i="8"/>
  <c r="BZ31" i="8"/>
  <c r="BZ27" i="8"/>
  <c r="BZ15" i="8"/>
  <c r="BZ11" i="8"/>
  <c r="BZ7" i="8"/>
  <c r="BZ3" i="8"/>
  <c r="BF87" i="8"/>
  <c r="BF83" i="8"/>
  <c r="BF59" i="8"/>
  <c r="BF55" i="8"/>
  <c r="BF51" i="8"/>
  <c r="BF27" i="8"/>
  <c r="BF23" i="8"/>
  <c r="BF19" i="8"/>
  <c r="AY70" i="8"/>
  <c r="AY38" i="8"/>
  <c r="AY3" i="8"/>
  <c r="AC87" i="8"/>
  <c r="AC83" i="8"/>
  <c r="AC79" i="8"/>
  <c r="AC75" i="8"/>
  <c r="AC71" i="8"/>
  <c r="AC67" i="8"/>
  <c r="AC62" i="8"/>
  <c r="AC54" i="8"/>
  <c r="AC46" i="8"/>
  <c r="AC38" i="8"/>
  <c r="AC30" i="8"/>
  <c r="AC22" i="8"/>
  <c r="AC14" i="8"/>
  <c r="AC6" i="8"/>
  <c r="BR78" i="8"/>
  <c r="BR70" i="8"/>
  <c r="BR62" i="8"/>
  <c r="BR54" i="8"/>
  <c r="BR46" i="8"/>
  <c r="BR38" i="8"/>
  <c r="BR16" i="8"/>
  <c r="BR6" i="8"/>
  <c r="Y9" i="8"/>
  <c r="Y25" i="8"/>
  <c r="Y41" i="8"/>
  <c r="Y57" i="8"/>
  <c r="Y73" i="8"/>
  <c r="Y89" i="8"/>
  <c r="Y16" i="8"/>
  <c r="Y32" i="8"/>
  <c r="Y48" i="8"/>
  <c r="Y64" i="8"/>
  <c r="Y80" i="8"/>
  <c r="Z96" i="8"/>
  <c r="CH96" i="8"/>
  <c r="BX96" i="8"/>
  <c r="BV96" i="8"/>
  <c r="BT96" i="8"/>
  <c r="BQ96" i="8"/>
  <c r="BO96" i="8"/>
  <c r="BM96" i="8"/>
  <c r="BK96" i="8"/>
  <c r="BI96" i="8"/>
  <c r="BE96" i="8"/>
  <c r="AX96" i="8"/>
  <c r="AV96" i="8"/>
  <c r="AR96" i="8"/>
  <c r="AP96" i="8"/>
  <c r="AN96" i="8"/>
  <c r="AG96" i="8"/>
  <c r="AE96" i="8"/>
  <c r="AB96" i="8"/>
  <c r="X96" i="8"/>
  <c r="Q96" i="8"/>
  <c r="L96" i="8"/>
  <c r="J96" i="8"/>
  <c r="G96" i="8"/>
  <c r="E96" i="8"/>
  <c r="C96" i="8"/>
  <c r="CA96" i="8"/>
  <c r="BW96" i="8"/>
  <c r="BU96" i="8"/>
  <c r="BS96" i="8"/>
  <c r="BP96" i="8"/>
  <c r="BN96" i="8"/>
  <c r="BL96" i="8"/>
  <c r="BJ96" i="8"/>
  <c r="BH96" i="8"/>
  <c r="BC96" i="8"/>
  <c r="AW96" i="8"/>
  <c r="AU96" i="8"/>
  <c r="AQ96" i="8"/>
  <c r="AO96" i="8"/>
  <c r="AH96" i="8"/>
  <c r="AF96" i="8"/>
  <c r="AD96" i="8"/>
  <c r="AA96" i="8"/>
  <c r="W96" i="8"/>
  <c r="M96" i="8"/>
  <c r="K96" i="8"/>
  <c r="H96" i="8"/>
  <c r="F96" i="8"/>
  <c r="D96" i="8"/>
  <c r="B96" i="8"/>
  <c r="BU91" i="8"/>
  <c r="AY53" i="8" l="1"/>
  <c r="AY11" i="8"/>
  <c r="AY78" i="8"/>
  <c r="BA96" i="8"/>
  <c r="AY15" i="8"/>
  <c r="AY50" i="8"/>
  <c r="AY82" i="8"/>
  <c r="BF31" i="8"/>
  <c r="BF63" i="8"/>
  <c r="U56" i="8"/>
  <c r="U69" i="8"/>
  <c r="U50" i="8"/>
  <c r="U32" i="8"/>
  <c r="U12" i="8"/>
  <c r="AY75" i="8"/>
  <c r="AY49" i="8"/>
  <c r="BF84" i="8"/>
  <c r="BF56" i="8"/>
  <c r="BF32" i="8"/>
  <c r="BF6" i="8"/>
  <c r="BR44" i="8"/>
  <c r="BR89" i="8"/>
  <c r="BR61" i="8"/>
  <c r="BR37" i="8"/>
  <c r="BR13" i="8"/>
  <c r="R2" i="8"/>
  <c r="R10" i="8"/>
  <c r="R18" i="8"/>
  <c r="R26" i="8"/>
  <c r="R34" i="8"/>
  <c r="R42" i="8"/>
  <c r="R50" i="8"/>
  <c r="R58" i="8"/>
  <c r="R66" i="8"/>
  <c r="R74" i="8"/>
  <c r="R82" i="8"/>
  <c r="R11" i="8"/>
  <c r="R20" i="8"/>
  <c r="R29" i="8"/>
  <c r="R38" i="8"/>
  <c r="R47" i="8"/>
  <c r="R56" i="8"/>
  <c r="R65" i="8"/>
  <c r="R75" i="8"/>
  <c r="R84" i="8"/>
  <c r="R4" i="8"/>
  <c r="R8" i="8"/>
  <c r="R19" i="8"/>
  <c r="R30" i="8"/>
  <c r="R40" i="8"/>
  <c r="R51" i="8"/>
  <c r="R61" i="8"/>
  <c r="R71" i="8"/>
  <c r="R81" i="8"/>
  <c r="R13" i="8"/>
  <c r="R24" i="8"/>
  <c r="R36" i="8"/>
  <c r="R48" i="8"/>
  <c r="R60" i="8"/>
  <c r="R72" i="8"/>
  <c r="R85" i="8"/>
  <c r="R5" i="8"/>
  <c r="R16" i="8"/>
  <c r="R28" i="8"/>
  <c r="R41" i="8"/>
  <c r="R53" i="8"/>
  <c r="R64" i="8"/>
  <c r="R77" i="8"/>
  <c r="R88" i="8"/>
  <c r="R3" i="8"/>
  <c r="R21" i="8"/>
  <c r="R35" i="8"/>
  <c r="R52" i="8"/>
  <c r="R68" i="8"/>
  <c r="R83" i="8"/>
  <c r="R6" i="8"/>
  <c r="R22" i="8"/>
  <c r="R37" i="8"/>
  <c r="R54" i="8"/>
  <c r="R69" i="8"/>
  <c r="R86" i="8"/>
  <c r="R9" i="8"/>
  <c r="R31" i="8"/>
  <c r="R49" i="8"/>
  <c r="R73" i="8"/>
  <c r="R14" i="8"/>
  <c r="R33" i="8"/>
  <c r="R57" i="8"/>
  <c r="R78" i="8"/>
  <c r="R15" i="8"/>
  <c r="R39" i="8"/>
  <c r="R59" i="8"/>
  <c r="R79" i="8"/>
  <c r="R7" i="8"/>
  <c r="R44" i="8"/>
  <c r="R76" i="8"/>
  <c r="R12" i="8"/>
  <c r="R45" i="8"/>
  <c r="R80" i="8"/>
  <c r="R55" i="8"/>
  <c r="R17" i="8"/>
  <c r="R46" i="8"/>
  <c r="R87" i="8"/>
  <c r="R23" i="8"/>
  <c r="R89" i="8"/>
  <c r="R27" i="8"/>
  <c r="R63" i="8"/>
  <c r="R25" i="8"/>
  <c r="R62" i="8"/>
  <c r="R32" i="8"/>
  <c r="R43" i="8"/>
  <c r="R70" i="8"/>
  <c r="R67" i="8"/>
  <c r="BZ13" i="8"/>
  <c r="BZ45" i="8"/>
  <c r="BZ77" i="8"/>
  <c r="BZ17" i="8"/>
  <c r="BZ53" i="8"/>
  <c r="BZ89" i="8"/>
  <c r="BZ41" i="8"/>
  <c r="BZ85" i="8"/>
  <c r="BZ65" i="8"/>
  <c r="BZ5" i="8"/>
  <c r="BZ96" i="8" s="1"/>
  <c r="BZ49" i="8"/>
  <c r="BZ21" i="8"/>
  <c r="BZ9" i="8"/>
  <c r="BZ57" i="8"/>
  <c r="BZ61" i="8"/>
  <c r="BZ25" i="8"/>
  <c r="BZ81" i="8"/>
  <c r="BZ29" i="8"/>
  <c r="BZ37" i="8"/>
  <c r="BZ69" i="8"/>
  <c r="BZ33" i="8"/>
  <c r="BZ73" i="8"/>
  <c r="BZ8" i="8"/>
  <c r="BZ24" i="8"/>
  <c r="BZ40" i="8"/>
  <c r="BZ56" i="8"/>
  <c r="BZ72" i="8"/>
  <c r="BZ88" i="8"/>
  <c r="BZ10" i="8"/>
  <c r="BZ26" i="8"/>
  <c r="BZ42" i="8"/>
  <c r="BZ58" i="8"/>
  <c r="BZ74" i="8"/>
  <c r="BZ14" i="8"/>
  <c r="BZ30" i="8"/>
  <c r="BZ46" i="8"/>
  <c r="BZ62" i="8"/>
  <c r="BZ78" i="8"/>
  <c r="N6" i="8"/>
  <c r="N15" i="8"/>
  <c r="N23" i="8"/>
  <c r="N30" i="8"/>
  <c r="N38" i="8"/>
  <c r="N46" i="8"/>
  <c r="N54" i="8"/>
  <c r="N62" i="8"/>
  <c r="N70" i="8"/>
  <c r="N78" i="8"/>
  <c r="N86" i="8"/>
  <c r="N11" i="8"/>
  <c r="N20" i="8"/>
  <c r="N28" i="8"/>
  <c r="N37" i="8"/>
  <c r="N47" i="8"/>
  <c r="N56" i="8"/>
  <c r="N65" i="8"/>
  <c r="N74" i="8"/>
  <c r="N83" i="8"/>
  <c r="N3" i="8"/>
  <c r="N13" i="8"/>
  <c r="N22" i="8"/>
  <c r="N31" i="8"/>
  <c r="N40" i="8"/>
  <c r="N49" i="8"/>
  <c r="N58" i="8"/>
  <c r="N67" i="8"/>
  <c r="N76" i="8"/>
  <c r="N85" i="8"/>
  <c r="N4" i="8"/>
  <c r="N14" i="8"/>
  <c r="N24" i="8"/>
  <c r="N32" i="8"/>
  <c r="N41" i="8"/>
  <c r="N50" i="8"/>
  <c r="N59" i="8"/>
  <c r="N68" i="8"/>
  <c r="N77" i="8"/>
  <c r="N87" i="8"/>
  <c r="N12" i="8"/>
  <c r="N27" i="8"/>
  <c r="N42" i="8"/>
  <c r="N55" i="8"/>
  <c r="N71" i="8"/>
  <c r="N84" i="8"/>
  <c r="N16" i="8"/>
  <c r="N9" i="8"/>
  <c r="N43" i="8"/>
  <c r="N57" i="8"/>
  <c r="N72" i="8"/>
  <c r="N88" i="8"/>
  <c r="N2" i="8"/>
  <c r="N18" i="8"/>
  <c r="N33" i="8"/>
  <c r="N45" i="8"/>
  <c r="N61" i="8"/>
  <c r="N75" i="8"/>
  <c r="N17" i="8"/>
  <c r="N36" i="8"/>
  <c r="N63" i="8"/>
  <c r="N82" i="8"/>
  <c r="N19" i="8"/>
  <c r="N39" i="8"/>
  <c r="N64" i="8"/>
  <c r="N89" i="8"/>
  <c r="N25" i="8"/>
  <c r="N48" i="8"/>
  <c r="N69" i="8"/>
  <c r="N5" i="8"/>
  <c r="N26" i="8"/>
  <c r="N51" i="8"/>
  <c r="N73" i="8"/>
  <c r="N7" i="8"/>
  <c r="N52" i="8"/>
  <c r="N8" i="8"/>
  <c r="N53" i="8"/>
  <c r="N10" i="8"/>
  <c r="N60" i="8"/>
  <c r="N21" i="8"/>
  <c r="N66" i="8"/>
  <c r="N79" i="8"/>
  <c r="N81" i="8"/>
  <c r="N34" i="8"/>
  <c r="N29" i="8"/>
  <c r="N35" i="8"/>
  <c r="N44" i="8"/>
  <c r="N80" i="8"/>
  <c r="AT2" i="8"/>
  <c r="AT11" i="8"/>
  <c r="AT19" i="8"/>
  <c r="AT27" i="8"/>
  <c r="AT34" i="8"/>
  <c r="AT42" i="8"/>
  <c r="AT50" i="8"/>
  <c r="AT58" i="8"/>
  <c r="AT66" i="8"/>
  <c r="AT74" i="8"/>
  <c r="AT82" i="8"/>
  <c r="AT5" i="8"/>
  <c r="AT15" i="8"/>
  <c r="AT24" i="8"/>
  <c r="AT32" i="8"/>
  <c r="AT41" i="8"/>
  <c r="AT51" i="8"/>
  <c r="AT60" i="8"/>
  <c r="AT69" i="8"/>
  <c r="AT78" i="8"/>
  <c r="AT87" i="8"/>
  <c r="AT6" i="8"/>
  <c r="AT17" i="8"/>
  <c r="AT9" i="8"/>
  <c r="AT37" i="8"/>
  <c r="AT47" i="8"/>
  <c r="AT57" i="8"/>
  <c r="AT12" i="8"/>
  <c r="AT23" i="8"/>
  <c r="AT35" i="8"/>
  <c r="AT46" i="8"/>
  <c r="AT59" i="8"/>
  <c r="AT70" i="8"/>
  <c r="AT80" i="8"/>
  <c r="AT28" i="8"/>
  <c r="AT84" i="8"/>
  <c r="AT18" i="8"/>
  <c r="AT40" i="8"/>
  <c r="AT64" i="8"/>
  <c r="AT85" i="8"/>
  <c r="AT13" i="8"/>
  <c r="AT25" i="8"/>
  <c r="AT36" i="8"/>
  <c r="AT48" i="8"/>
  <c r="AT61" i="8"/>
  <c r="AT71" i="8"/>
  <c r="AT81" i="8"/>
  <c r="AT16" i="8"/>
  <c r="AT52" i="8"/>
  <c r="AT63" i="8"/>
  <c r="AT14" i="8"/>
  <c r="AT26" i="8"/>
  <c r="AT38" i="8"/>
  <c r="AT49" i="8"/>
  <c r="AT62" i="8"/>
  <c r="AT72" i="8"/>
  <c r="AT83" i="8"/>
  <c r="AT3" i="8"/>
  <c r="AT39" i="8"/>
  <c r="AT73" i="8"/>
  <c r="AT4" i="8"/>
  <c r="AT29" i="8"/>
  <c r="AT53" i="8"/>
  <c r="AT75" i="8"/>
  <c r="AT20" i="8"/>
  <c r="AT45" i="8"/>
  <c r="AT77" i="8"/>
  <c r="AT21" i="8"/>
  <c r="AT54" i="8"/>
  <c r="AT79" i="8"/>
  <c r="AT22" i="8"/>
  <c r="AT55" i="8"/>
  <c r="AT86" i="8"/>
  <c r="AT30" i="8"/>
  <c r="AT88" i="8"/>
  <c r="AT56" i="8"/>
  <c r="AT7" i="8"/>
  <c r="AT33" i="8"/>
  <c r="AT67" i="8"/>
  <c r="AT8" i="8"/>
  <c r="AT43" i="8"/>
  <c r="AT68" i="8"/>
  <c r="AT44" i="8"/>
  <c r="AT65" i="8"/>
  <c r="AT76" i="8"/>
  <c r="AT89" i="8"/>
  <c r="AT10" i="8"/>
  <c r="AT31" i="8"/>
  <c r="AY21" i="8"/>
  <c r="AY25" i="8"/>
  <c r="AY88" i="8"/>
  <c r="AY32" i="8"/>
  <c r="AY68" i="8"/>
  <c r="AY13" i="8"/>
  <c r="AY60" i="8"/>
  <c r="AY40" i="8"/>
  <c r="AY84" i="8"/>
  <c r="AY48" i="8"/>
  <c r="AY5" i="8"/>
  <c r="AY52" i="8"/>
  <c r="AY28" i="8"/>
  <c r="AY72" i="8"/>
  <c r="AY36" i="8"/>
  <c r="AY44" i="8"/>
  <c r="AY64" i="8"/>
  <c r="AY9" i="8"/>
  <c r="AY76" i="8"/>
  <c r="AY80" i="8"/>
  <c r="AY89" i="8"/>
  <c r="AY17" i="8"/>
  <c r="AY4" i="8"/>
  <c r="AY20" i="8"/>
  <c r="AY39" i="8"/>
  <c r="AY55" i="8"/>
  <c r="AY71" i="8"/>
  <c r="AY87" i="8"/>
  <c r="AY6" i="8"/>
  <c r="AY22" i="8"/>
  <c r="AY41" i="8"/>
  <c r="AY26" i="8"/>
  <c r="AY73" i="8"/>
  <c r="AY56" i="8"/>
  <c r="AY10" i="8"/>
  <c r="AY29" i="8"/>
  <c r="AY45" i="8"/>
  <c r="AY61" i="8"/>
  <c r="AY77" i="8"/>
  <c r="AY42" i="8"/>
  <c r="AY81" i="8"/>
  <c r="AY46" i="8"/>
  <c r="AY79" i="8"/>
  <c r="BB24" i="8"/>
  <c r="BB32" i="8"/>
  <c r="BB40" i="8"/>
  <c r="BB48" i="8"/>
  <c r="BB56" i="8"/>
  <c r="BB64" i="8"/>
  <c r="BB72" i="8"/>
  <c r="BB80" i="8"/>
  <c r="BB88" i="8"/>
  <c r="BB22" i="8"/>
  <c r="BB9" i="8"/>
  <c r="BB25" i="8"/>
  <c r="BB33" i="8"/>
  <c r="BB41" i="8"/>
  <c r="BB49" i="8"/>
  <c r="BB57" i="8"/>
  <c r="BB65" i="8"/>
  <c r="BB73" i="8"/>
  <c r="BB81" i="8"/>
  <c r="BB89" i="8"/>
  <c r="BB23" i="8"/>
  <c r="BB10" i="8"/>
  <c r="BB26" i="8"/>
  <c r="BB34" i="8"/>
  <c r="BB42" i="8"/>
  <c r="BB50" i="8"/>
  <c r="BB58" i="8"/>
  <c r="BB66" i="8"/>
  <c r="BB74" i="8"/>
  <c r="BB82" i="8"/>
  <c r="BB16" i="8"/>
  <c r="BB3" i="8"/>
  <c r="BB11" i="8"/>
  <c r="BB27" i="8"/>
  <c r="BB35" i="8"/>
  <c r="BB43" i="8"/>
  <c r="BB51" i="8"/>
  <c r="BB59" i="8"/>
  <c r="BB67" i="8"/>
  <c r="BB75" i="8"/>
  <c r="BB83" i="8"/>
  <c r="BB17" i="8"/>
  <c r="BB4" i="8"/>
  <c r="BB12" i="8"/>
  <c r="BB28" i="8"/>
  <c r="BB36" i="8"/>
  <c r="BB44" i="8"/>
  <c r="BB52" i="8"/>
  <c r="BB60" i="8"/>
  <c r="BB68" i="8"/>
  <c r="BB76" i="8"/>
  <c r="BB84" i="8"/>
  <c r="BB18" i="8"/>
  <c r="BB5" i="8"/>
  <c r="BB13" i="8"/>
  <c r="BB29" i="8"/>
  <c r="BB37" i="8"/>
  <c r="BB30" i="8"/>
  <c r="BB38" i="8"/>
  <c r="BB46" i="8"/>
  <c r="BB54" i="8"/>
  <c r="BB62" i="8"/>
  <c r="BB70" i="8"/>
  <c r="BB78" i="8"/>
  <c r="BB86" i="8"/>
  <c r="BB20" i="8"/>
  <c r="BB7" i="8"/>
  <c r="BB15" i="8"/>
  <c r="BB31" i="8"/>
  <c r="BB39" i="8"/>
  <c r="BB45" i="8"/>
  <c r="BB77" i="8"/>
  <c r="BB14" i="8"/>
  <c r="BB47" i="8"/>
  <c r="BB79" i="8"/>
  <c r="BB2" i="8"/>
  <c r="BB53" i="8"/>
  <c r="BB85" i="8"/>
  <c r="BB55" i="8"/>
  <c r="BB87" i="8"/>
  <c r="BB61" i="8"/>
  <c r="BB19" i="8"/>
  <c r="BB63" i="8"/>
  <c r="BB69" i="8"/>
  <c r="BB21" i="8"/>
  <c r="BB6" i="8"/>
  <c r="BB71" i="8"/>
  <c r="BB8" i="8"/>
  <c r="AY19" i="8"/>
  <c r="AY54" i="8"/>
  <c r="AY86" i="8"/>
  <c r="BF3" i="8"/>
  <c r="BF35" i="8"/>
  <c r="BF67" i="8"/>
  <c r="U85" i="8"/>
  <c r="U67" i="8"/>
  <c r="U48" i="8"/>
  <c r="U30" i="8"/>
  <c r="AY69" i="8"/>
  <c r="AY47" i="8"/>
  <c r="AY16" i="8"/>
  <c r="BF80" i="8"/>
  <c r="BF54" i="8"/>
  <c r="BF26" i="8"/>
  <c r="BR40" i="8"/>
  <c r="BR85" i="8"/>
  <c r="BR59" i="8"/>
  <c r="BR31" i="8"/>
  <c r="BR11" i="8"/>
  <c r="AS17" i="8"/>
  <c r="AS33" i="8"/>
  <c r="AS49" i="8"/>
  <c r="AS65" i="8"/>
  <c r="AS81" i="8"/>
  <c r="AS15" i="8"/>
  <c r="AS35" i="8"/>
  <c r="AS53" i="8"/>
  <c r="AS71" i="8"/>
  <c r="AS89" i="8"/>
  <c r="AS23" i="8"/>
  <c r="AS77" i="8"/>
  <c r="AS43" i="8"/>
  <c r="AS61" i="8"/>
  <c r="AS19" i="8"/>
  <c r="AS37" i="8"/>
  <c r="AS55" i="8"/>
  <c r="AS73" i="8"/>
  <c r="AS5" i="8"/>
  <c r="AS59" i="8"/>
  <c r="AS3" i="8"/>
  <c r="AS21" i="8"/>
  <c r="AS39" i="8"/>
  <c r="AS57" i="8"/>
  <c r="AS75" i="8"/>
  <c r="AS41" i="8"/>
  <c r="AS7" i="8"/>
  <c r="AS25" i="8"/>
  <c r="AS79" i="8"/>
  <c r="AS9" i="8"/>
  <c r="AS51" i="8"/>
  <c r="AS11" i="8"/>
  <c r="AS63" i="8"/>
  <c r="AS13" i="8"/>
  <c r="AS67" i="8"/>
  <c r="AS69" i="8"/>
  <c r="AS27" i="8"/>
  <c r="AS31" i="8"/>
  <c r="AS85" i="8"/>
  <c r="AS45" i="8"/>
  <c r="AS87" i="8"/>
  <c r="AS29" i="8"/>
  <c r="AS47" i="8"/>
  <c r="AS83" i="8"/>
  <c r="AS2" i="8"/>
  <c r="AL2" i="8"/>
  <c r="AL11" i="8"/>
  <c r="AL19" i="8"/>
  <c r="AL27" i="8"/>
  <c r="AL34" i="8"/>
  <c r="AL42" i="8"/>
  <c r="AL50" i="8"/>
  <c r="AL58" i="8"/>
  <c r="AL66" i="8"/>
  <c r="AL74" i="8"/>
  <c r="AL82" i="8"/>
  <c r="AL12" i="8"/>
  <c r="AL21" i="8"/>
  <c r="AL29" i="8"/>
  <c r="AL38" i="8"/>
  <c r="AL47" i="8"/>
  <c r="AL56" i="8"/>
  <c r="AL65" i="8"/>
  <c r="AL75" i="8"/>
  <c r="AL84" i="8"/>
  <c r="AL7" i="8"/>
  <c r="AL18" i="8"/>
  <c r="AL28" i="8"/>
  <c r="AL39" i="8"/>
  <c r="AL49" i="8"/>
  <c r="AL60" i="8"/>
  <c r="AL10" i="8"/>
  <c r="AL22" i="8"/>
  <c r="AL31" i="8"/>
  <c r="AL41" i="8"/>
  <c r="AL52" i="8"/>
  <c r="AL62" i="8"/>
  <c r="AL72" i="8"/>
  <c r="AL83" i="8"/>
  <c r="AL13" i="8"/>
  <c r="AL23" i="8"/>
  <c r="AL4" i="8"/>
  <c r="AL20" i="8"/>
  <c r="AL35" i="8"/>
  <c r="AL48" i="8"/>
  <c r="AL63" i="8"/>
  <c r="AL76" i="8"/>
  <c r="AL87" i="8"/>
  <c r="AL40" i="8"/>
  <c r="AL14" i="8"/>
  <c r="AL43" i="8"/>
  <c r="AL55" i="8"/>
  <c r="AL80" i="8"/>
  <c r="AL5" i="8"/>
  <c r="AL24" i="8"/>
  <c r="AL36" i="8"/>
  <c r="AL51" i="8"/>
  <c r="AL64" i="8"/>
  <c r="AL77" i="8"/>
  <c r="AL88" i="8"/>
  <c r="AL8" i="8"/>
  <c r="AL54" i="8"/>
  <c r="AL79" i="8"/>
  <c r="AL6" i="8"/>
  <c r="AL25" i="8"/>
  <c r="AL37" i="8"/>
  <c r="AL53" i="8"/>
  <c r="AL67" i="8"/>
  <c r="AL78" i="8"/>
  <c r="AL89" i="8"/>
  <c r="AL26" i="8"/>
  <c r="AL68" i="8"/>
  <c r="AL9" i="8"/>
  <c r="AL69" i="8"/>
  <c r="AL33" i="8"/>
  <c r="AL71" i="8"/>
  <c r="AL44" i="8"/>
  <c r="AL73" i="8"/>
  <c r="AL3" i="8"/>
  <c r="AL45" i="8"/>
  <c r="AL81" i="8"/>
  <c r="AL46" i="8"/>
  <c r="AL15" i="8"/>
  <c r="AL85" i="8"/>
  <c r="AL17" i="8"/>
  <c r="AL59" i="8"/>
  <c r="AL30" i="8"/>
  <c r="AL61" i="8"/>
  <c r="AL16" i="8"/>
  <c r="AL70" i="8"/>
  <c r="AL32" i="8"/>
  <c r="AL57" i="8"/>
  <c r="AL86" i="8"/>
  <c r="D11" i="7"/>
  <c r="D7" i="7"/>
  <c r="AC26" i="8"/>
  <c r="AC77" i="8"/>
  <c r="AC18" i="8"/>
  <c r="AC81" i="8"/>
  <c r="AC58" i="8"/>
  <c r="AC73" i="8"/>
  <c r="AC10" i="8"/>
  <c r="AC89" i="8"/>
  <c r="AC34" i="8"/>
  <c r="AC2" i="8"/>
  <c r="AC96" i="8" s="1"/>
  <c r="AC65" i="8"/>
  <c r="AC42" i="8"/>
  <c r="AC50" i="8"/>
  <c r="AC69" i="8"/>
  <c r="AC85" i="8"/>
  <c r="AC9" i="8"/>
  <c r="AC25" i="8"/>
  <c r="AC41" i="8"/>
  <c r="AC57" i="8"/>
  <c r="AC20" i="8"/>
  <c r="AC52" i="8"/>
  <c r="AC74" i="8"/>
  <c r="AC15" i="8"/>
  <c r="AC31" i="8"/>
  <c r="AC47" i="8"/>
  <c r="AC63" i="8"/>
  <c r="AC32" i="8"/>
  <c r="AC64" i="8"/>
  <c r="AC80" i="8"/>
  <c r="CI5" i="8"/>
  <c r="CI13" i="8"/>
  <c r="CI21" i="8"/>
  <c r="CI31" i="8"/>
  <c r="CI39" i="8"/>
  <c r="CI47" i="8"/>
  <c r="CI25" i="8"/>
  <c r="CI64" i="8"/>
  <c r="CI72" i="8"/>
  <c r="CI80" i="8"/>
  <c r="CI88" i="8"/>
  <c r="CI9" i="8"/>
  <c r="CI18" i="8"/>
  <c r="CI29" i="8"/>
  <c r="CI38" i="8"/>
  <c r="CI48" i="8"/>
  <c r="CI58" i="8"/>
  <c r="CI67" i="8"/>
  <c r="CI76" i="8"/>
  <c r="CI85" i="8"/>
  <c r="CI3" i="8"/>
  <c r="CI12" i="8"/>
  <c r="CI22" i="8"/>
  <c r="CI33" i="8"/>
  <c r="CI42" i="8"/>
  <c r="CI51" i="8"/>
  <c r="CI61" i="8"/>
  <c r="CI70" i="8"/>
  <c r="CI79" i="8"/>
  <c r="CI55" i="8"/>
  <c r="CI6" i="8"/>
  <c r="CI17" i="8"/>
  <c r="CI32" i="8"/>
  <c r="CI44" i="8"/>
  <c r="CI26" i="8"/>
  <c r="CI69" i="8"/>
  <c r="CI82" i="8"/>
  <c r="CI14" i="8"/>
  <c r="CI28" i="8"/>
  <c r="CI43" i="8"/>
  <c r="CI59" i="8"/>
  <c r="CI73" i="8"/>
  <c r="CI86" i="8"/>
  <c r="CI2" i="8"/>
  <c r="CI16" i="8"/>
  <c r="CI34" i="8"/>
  <c r="CI46" i="8"/>
  <c r="CI62" i="8"/>
  <c r="CI75" i="8"/>
  <c r="CI56" i="8"/>
  <c r="CI4" i="8"/>
  <c r="CI19" i="8"/>
  <c r="CI35" i="8"/>
  <c r="CI49" i="8"/>
  <c r="CI63" i="8"/>
  <c r="CI77" i="8"/>
  <c r="CI57" i="8"/>
  <c r="CI23" i="8"/>
  <c r="CI45" i="8"/>
  <c r="CI68" i="8"/>
  <c r="CI89" i="8"/>
  <c r="CI36" i="8"/>
  <c r="CI81" i="8"/>
  <c r="CI24" i="8"/>
  <c r="CI50" i="8"/>
  <c r="CI71" i="8"/>
  <c r="CI30" i="8"/>
  <c r="CI53" i="8"/>
  <c r="CI7" i="8"/>
  <c r="CI27" i="8"/>
  <c r="CI52" i="8"/>
  <c r="CI74" i="8"/>
  <c r="CI8" i="8"/>
  <c r="CI78" i="8"/>
  <c r="CI10" i="8"/>
  <c r="CI54" i="8"/>
  <c r="CI20" i="8"/>
  <c r="CI84" i="8"/>
  <c r="CI37" i="8"/>
  <c r="CI87" i="8"/>
  <c r="CI40" i="8"/>
  <c r="CI41" i="8"/>
  <c r="CI65" i="8"/>
  <c r="CI11" i="8"/>
  <c r="CI66" i="8"/>
  <c r="CI83" i="8"/>
  <c r="CI15" i="8"/>
  <c r="CI60" i="8"/>
  <c r="AY7" i="8"/>
  <c r="AY24" i="8"/>
  <c r="BF5" i="8"/>
  <c r="BF37" i="8"/>
  <c r="BF69" i="8"/>
  <c r="BF29" i="8"/>
  <c r="BF65" i="8"/>
  <c r="BF9" i="8"/>
  <c r="BF49" i="8"/>
  <c r="BF89" i="8"/>
  <c r="BF73" i="8"/>
  <c r="BF13" i="8"/>
  <c r="BF53" i="8"/>
  <c r="BF21" i="8"/>
  <c r="BF17" i="8"/>
  <c r="BF57" i="8"/>
  <c r="BF61" i="8"/>
  <c r="BF25" i="8"/>
  <c r="BF77" i="8"/>
  <c r="BF81" i="8"/>
  <c r="BF85" i="8"/>
  <c r="BF33" i="8"/>
  <c r="BF41" i="8"/>
  <c r="BF45" i="8"/>
  <c r="BF12" i="8"/>
  <c r="BF28" i="8"/>
  <c r="BF44" i="8"/>
  <c r="BF60" i="8"/>
  <c r="BF76" i="8"/>
  <c r="BF14" i="8"/>
  <c r="BF30" i="8"/>
  <c r="BF46" i="8"/>
  <c r="BF62" i="8"/>
  <c r="BF78" i="8"/>
  <c r="BF2" i="8"/>
  <c r="BF18" i="8"/>
  <c r="BF34" i="8"/>
  <c r="BF50" i="8"/>
  <c r="BF66" i="8"/>
  <c r="BF82" i="8"/>
  <c r="AY27" i="8"/>
  <c r="BF7" i="8"/>
  <c r="BF71" i="8"/>
  <c r="AY67" i="8"/>
  <c r="AY14" i="8"/>
  <c r="BF52" i="8"/>
  <c r="U31" i="8"/>
  <c r="U64" i="8"/>
  <c r="U35" i="8"/>
  <c r="U72" i="8"/>
  <c r="U9" i="8"/>
  <c r="U13" i="8"/>
  <c r="U51" i="8"/>
  <c r="U39" i="8"/>
  <c r="U76" i="8"/>
  <c r="U47" i="8"/>
  <c r="U5" i="8"/>
  <c r="U43" i="8"/>
  <c r="U80" i="8"/>
  <c r="U84" i="8"/>
  <c r="U88" i="8"/>
  <c r="U25" i="8"/>
  <c r="U55" i="8"/>
  <c r="U60" i="8"/>
  <c r="U68" i="8"/>
  <c r="U17" i="8"/>
  <c r="U21" i="8"/>
  <c r="U89" i="8"/>
  <c r="U4" i="8"/>
  <c r="U20" i="8"/>
  <c r="U38" i="8"/>
  <c r="U54" i="8"/>
  <c r="U71" i="8"/>
  <c r="U87" i="8"/>
  <c r="BR24" i="8"/>
  <c r="BR86" i="8"/>
  <c r="AY30" i="8"/>
  <c r="AY62" i="8"/>
  <c r="BF11" i="8"/>
  <c r="BF43" i="8"/>
  <c r="BF75" i="8"/>
  <c r="BZ19" i="8"/>
  <c r="BZ51" i="8"/>
  <c r="BZ83" i="8"/>
  <c r="U19" i="8"/>
  <c r="U53" i="8"/>
  <c r="U86" i="8"/>
  <c r="AS14" i="8"/>
  <c r="AS30" i="8"/>
  <c r="AS46" i="8"/>
  <c r="AS62" i="8"/>
  <c r="AS78" i="8"/>
  <c r="U81" i="8"/>
  <c r="U63" i="8"/>
  <c r="U44" i="8"/>
  <c r="U24" i="8"/>
  <c r="U6" i="8"/>
  <c r="AY58" i="8"/>
  <c r="AY65" i="8"/>
  <c r="AY37" i="8"/>
  <c r="AY12" i="8"/>
  <c r="AY91" i="8" s="1"/>
  <c r="AY92" i="8" s="1"/>
  <c r="BF72" i="8"/>
  <c r="BF48" i="8"/>
  <c r="BF22" i="8"/>
  <c r="BR76" i="8"/>
  <c r="BR32" i="8"/>
  <c r="BR77" i="8"/>
  <c r="BR53" i="8"/>
  <c r="BZ86" i="8"/>
  <c r="BZ64" i="8"/>
  <c r="BZ36" i="8"/>
  <c r="BZ12" i="8"/>
  <c r="D5" i="7"/>
  <c r="CG9" i="8"/>
  <c r="CG17" i="8"/>
  <c r="CG27" i="8"/>
  <c r="CG35" i="8"/>
  <c r="CG43" i="8"/>
  <c r="CG51" i="8"/>
  <c r="CG10" i="8"/>
  <c r="CG19" i="8"/>
  <c r="CG30" i="8"/>
  <c r="CG39" i="8"/>
  <c r="CG48" i="8"/>
  <c r="CG58" i="8"/>
  <c r="CG66" i="8"/>
  <c r="CG74" i="8"/>
  <c r="CG82" i="8"/>
  <c r="CG56" i="8"/>
  <c r="CG49" i="8"/>
  <c r="CG67" i="8"/>
  <c r="CG83" i="8"/>
  <c r="CG22" i="8"/>
  <c r="CG52" i="8"/>
  <c r="CG77" i="8"/>
  <c r="CG5" i="8"/>
  <c r="CG23" i="8"/>
  <c r="CG44" i="8"/>
  <c r="CG62" i="8"/>
  <c r="CG78" i="8"/>
  <c r="CG2" i="8"/>
  <c r="CG11" i="8"/>
  <c r="CG20" i="8"/>
  <c r="CG31" i="8"/>
  <c r="CG40" i="8"/>
  <c r="CG59" i="8"/>
  <c r="CG75" i="8"/>
  <c r="CG57" i="8"/>
  <c r="CG13" i="8"/>
  <c r="CG42" i="8"/>
  <c r="CG69" i="8"/>
  <c r="CG3" i="8"/>
  <c r="CG12" i="8"/>
  <c r="CG21" i="8"/>
  <c r="CG32" i="8"/>
  <c r="CG41" i="8"/>
  <c r="CG50" i="8"/>
  <c r="CG60" i="8"/>
  <c r="CG68" i="8"/>
  <c r="CG76" i="8"/>
  <c r="CG84" i="8"/>
  <c r="CG89" i="8"/>
  <c r="CG4" i="8"/>
  <c r="CG33" i="8"/>
  <c r="CG61" i="8"/>
  <c r="CG85" i="8"/>
  <c r="CG14" i="8"/>
  <c r="CG34" i="8"/>
  <c r="CG53" i="8"/>
  <c r="CG70" i="8"/>
  <c r="CG86" i="8"/>
  <c r="CG7" i="8"/>
  <c r="CG36" i="8"/>
  <c r="CG26" i="8"/>
  <c r="CG80" i="8"/>
  <c r="CG8" i="8"/>
  <c r="CG37" i="8"/>
  <c r="CG63" i="8"/>
  <c r="CG81" i="8"/>
  <c r="CG15" i="8"/>
  <c r="CG38" i="8"/>
  <c r="CG64" i="8"/>
  <c r="CG87" i="8"/>
  <c r="CG16" i="8"/>
  <c r="CG65" i="8"/>
  <c r="CG88" i="8"/>
  <c r="CG45" i="8"/>
  <c r="CG24" i="8"/>
  <c r="CG47" i="8"/>
  <c r="CG72" i="8"/>
  <c r="CG28" i="8"/>
  <c r="CG54" i="8"/>
  <c r="CG73" i="8"/>
  <c r="CG29" i="8"/>
  <c r="CG46" i="8"/>
  <c r="CG25" i="8"/>
  <c r="CG18" i="8"/>
  <c r="CG71" i="8"/>
  <c r="CG79" i="8"/>
  <c r="CG55" i="8"/>
  <c r="CG6" i="8"/>
  <c r="AY74" i="8"/>
  <c r="AY31" i="8"/>
  <c r="AY51" i="8"/>
  <c r="AY23" i="8"/>
  <c r="AY57" i="8"/>
  <c r="BF39" i="8"/>
  <c r="AY43" i="8"/>
  <c r="BF74" i="8"/>
  <c r="BF24" i="8"/>
  <c r="BR12" i="8"/>
  <c r="BR74" i="8"/>
  <c r="BR20" i="8"/>
  <c r="BR42" i="8"/>
  <c r="BR2" i="8"/>
  <c r="BR9" i="8"/>
  <c r="BR50" i="8"/>
  <c r="BR66" i="8"/>
  <c r="BR82" i="8"/>
  <c r="BR58" i="8"/>
  <c r="BR34" i="8"/>
  <c r="BR19" i="8"/>
  <c r="BR33" i="8"/>
  <c r="BR49" i="8"/>
  <c r="BR65" i="8"/>
  <c r="BR81" i="8"/>
  <c r="BR18" i="8"/>
  <c r="BR48" i="8"/>
  <c r="BR80" i="8"/>
  <c r="BR3" i="8"/>
  <c r="BR21" i="8"/>
  <c r="BR35" i="8"/>
  <c r="BR51" i="8"/>
  <c r="BR67" i="8"/>
  <c r="BR83" i="8"/>
  <c r="BR22" i="8"/>
  <c r="BR52" i="8"/>
  <c r="BR84" i="8"/>
  <c r="BR7" i="8"/>
  <c r="BR25" i="8"/>
  <c r="BR39" i="8"/>
  <c r="BR55" i="8"/>
  <c r="BR71" i="8"/>
  <c r="BR87" i="8"/>
  <c r="BR28" i="8"/>
  <c r="BR60" i="8"/>
  <c r="BR30" i="8"/>
  <c r="AY34" i="8"/>
  <c r="AY66" i="8"/>
  <c r="BF15" i="8"/>
  <c r="BF47" i="8"/>
  <c r="BF79" i="8"/>
  <c r="BZ23" i="8"/>
  <c r="BZ55" i="8"/>
  <c r="BZ87" i="8"/>
  <c r="U23" i="8"/>
  <c r="U27" i="8"/>
  <c r="U57" i="8"/>
  <c r="AS16" i="8"/>
  <c r="AS32" i="8"/>
  <c r="AS48" i="8"/>
  <c r="AS64" i="8"/>
  <c r="AS80" i="8"/>
  <c r="U79" i="8"/>
  <c r="U61" i="8"/>
  <c r="U42" i="8"/>
  <c r="U22" i="8"/>
  <c r="U2" i="8"/>
  <c r="AY85" i="8"/>
  <c r="AY63" i="8"/>
  <c r="AY35" i="8"/>
  <c r="AY8" i="8"/>
  <c r="BF70" i="8"/>
  <c r="BF42" i="8"/>
  <c r="BF20" i="8"/>
  <c r="BR72" i="8"/>
  <c r="BR26" i="8"/>
  <c r="BR75" i="8"/>
  <c r="BR47" i="8"/>
  <c r="BR8" i="8"/>
  <c r="BR91" i="8" s="1"/>
  <c r="BR92" i="8" s="1"/>
  <c r="BZ84" i="8"/>
  <c r="BZ60" i="8"/>
  <c r="BZ34" i="8"/>
  <c r="BZ6" i="8"/>
  <c r="BZ91" i="8" s="1"/>
  <c r="BZ92" i="8" s="1"/>
  <c r="Z91" i="8"/>
  <c r="Z92" i="8" s="1"/>
  <c r="D23" i="7"/>
  <c r="CF21" i="8"/>
  <c r="CF37" i="8"/>
  <c r="CF69" i="8"/>
  <c r="CF41" i="8"/>
  <c r="CF77" i="8"/>
  <c r="CF13" i="8"/>
  <c r="CF57" i="8"/>
  <c r="CF5" i="8"/>
  <c r="CF45" i="8"/>
  <c r="CF81" i="8"/>
  <c r="CF89" i="8"/>
  <c r="CF9" i="8"/>
  <c r="CF91" i="8" s="1"/>
  <c r="CF92" i="8" s="1"/>
  <c r="CF49" i="8"/>
  <c r="CF85" i="8"/>
  <c r="CF53" i="8"/>
  <c r="CF17" i="8"/>
  <c r="CF25" i="8"/>
  <c r="CF29" i="8"/>
  <c r="CF33" i="8"/>
  <c r="CF65" i="8"/>
  <c r="CF73" i="8"/>
  <c r="CF61" i="8"/>
  <c r="CF12" i="8"/>
  <c r="CF28" i="8"/>
  <c r="CF44" i="8"/>
  <c r="CF60" i="8"/>
  <c r="CF76" i="8"/>
  <c r="CF14" i="8"/>
  <c r="CF30" i="8"/>
  <c r="CF46" i="8"/>
  <c r="CF62" i="8"/>
  <c r="CF78" i="8"/>
  <c r="CF2" i="8"/>
  <c r="CF18" i="8"/>
  <c r="CF34" i="8"/>
  <c r="CF50" i="8"/>
  <c r="CF66" i="8"/>
  <c r="CF82" i="8"/>
  <c r="AJ3" i="8"/>
  <c r="AJ11" i="8"/>
  <c r="AJ19" i="8"/>
  <c r="AJ27" i="8"/>
  <c r="AJ35" i="8"/>
  <c r="AJ43" i="8"/>
  <c r="AJ51" i="8"/>
  <c r="AJ59" i="8"/>
  <c r="AJ7" i="8"/>
  <c r="AJ16" i="8"/>
  <c r="AJ25" i="8"/>
  <c r="AJ34" i="8"/>
  <c r="AJ44" i="8"/>
  <c r="AJ53" i="8"/>
  <c r="AJ62" i="8"/>
  <c r="AJ70" i="8"/>
  <c r="AJ78" i="8"/>
  <c r="AJ86" i="8"/>
  <c r="AJ4" i="8"/>
  <c r="AJ14" i="8"/>
  <c r="AJ24" i="8"/>
  <c r="AJ36" i="8"/>
  <c r="AJ46" i="8"/>
  <c r="AJ56" i="8"/>
  <c r="AJ66" i="8"/>
  <c r="AJ75" i="8"/>
  <c r="AJ84" i="8"/>
  <c r="AJ8" i="8"/>
  <c r="AJ18" i="8"/>
  <c r="AJ29" i="8"/>
  <c r="AJ39" i="8"/>
  <c r="AJ49" i="8"/>
  <c r="AJ60" i="8"/>
  <c r="AJ69" i="8"/>
  <c r="AJ79" i="8"/>
  <c r="AJ88" i="8"/>
  <c r="AJ10" i="8"/>
  <c r="AJ23" i="8"/>
  <c r="AJ38" i="8"/>
  <c r="AJ52" i="8"/>
  <c r="AJ65" i="8"/>
  <c r="AJ77" i="8"/>
  <c r="AJ12" i="8"/>
  <c r="AJ26" i="8"/>
  <c r="AJ40" i="8"/>
  <c r="AJ54" i="8"/>
  <c r="AJ67" i="8"/>
  <c r="AJ80" i="8"/>
  <c r="AJ20" i="8"/>
  <c r="AJ37" i="8"/>
  <c r="AJ57" i="8"/>
  <c r="AJ73" i="8"/>
  <c r="AJ89" i="8"/>
  <c r="AJ5" i="8"/>
  <c r="AJ22" i="8"/>
  <c r="AJ42" i="8"/>
  <c r="AJ61" i="8"/>
  <c r="AJ76" i="8"/>
  <c r="AJ6" i="8"/>
  <c r="AJ28" i="8"/>
  <c r="AJ45" i="8"/>
  <c r="AJ63" i="8"/>
  <c r="AJ81" i="8"/>
  <c r="AJ13" i="8"/>
  <c r="AJ41" i="8"/>
  <c r="AJ71" i="8"/>
  <c r="AJ55" i="8"/>
  <c r="AJ15" i="8"/>
  <c r="AJ47" i="8"/>
  <c r="AJ72" i="8"/>
  <c r="AJ50" i="8"/>
  <c r="AJ17" i="8"/>
  <c r="AJ48" i="8"/>
  <c r="AJ74" i="8"/>
  <c r="AJ21" i="8"/>
  <c r="AJ82" i="8"/>
  <c r="AJ31" i="8"/>
  <c r="AJ58" i="8"/>
  <c r="AJ85" i="8"/>
  <c r="AJ30" i="8"/>
  <c r="AJ83" i="8"/>
  <c r="AJ64" i="8"/>
  <c r="AJ68" i="8"/>
  <c r="AJ87" i="8"/>
  <c r="AJ9" i="8"/>
  <c r="AJ32" i="8"/>
  <c r="AJ33" i="8"/>
  <c r="AJ2" i="8"/>
  <c r="D30" i="7"/>
  <c r="BG8" i="8"/>
  <c r="BG16" i="8"/>
  <c r="BG24" i="8"/>
  <c r="BG32" i="8"/>
  <c r="BG40" i="8"/>
  <c r="BG48" i="8"/>
  <c r="BG56" i="8"/>
  <c r="BG64" i="8"/>
  <c r="BG72" i="8"/>
  <c r="BG80" i="8"/>
  <c r="BG88" i="8"/>
  <c r="BG4" i="8"/>
  <c r="BG3" i="8"/>
  <c r="BG13" i="8"/>
  <c r="BG22" i="8"/>
  <c r="BG31" i="8"/>
  <c r="BG41" i="8"/>
  <c r="BG50" i="8"/>
  <c r="BG59" i="8"/>
  <c r="BG68" i="8"/>
  <c r="BG77" i="8"/>
  <c r="BG86" i="8"/>
  <c r="BG11" i="8"/>
  <c r="BG21" i="8"/>
  <c r="BG33" i="8"/>
  <c r="BG43" i="8"/>
  <c r="BG53" i="8"/>
  <c r="BG63" i="8"/>
  <c r="BG74" i="8"/>
  <c r="BG84" i="8"/>
  <c r="BG2" i="8"/>
  <c r="BG14" i="8"/>
  <c r="BG25" i="8"/>
  <c r="BG35" i="8"/>
  <c r="BG45" i="8"/>
  <c r="BG55" i="8"/>
  <c r="BG66" i="8"/>
  <c r="BG76" i="8"/>
  <c r="BG87" i="8"/>
  <c r="BG5" i="8"/>
  <c r="BG15" i="8"/>
  <c r="BG26" i="8"/>
  <c r="BG36" i="8"/>
  <c r="BG46" i="8"/>
  <c r="BG57" i="8"/>
  <c r="BG67" i="8"/>
  <c r="BG78" i="8"/>
  <c r="BG89" i="8"/>
  <c r="BG6" i="8"/>
  <c r="BG20" i="8"/>
  <c r="BG38" i="8"/>
  <c r="BG54" i="8"/>
  <c r="BG71" i="8"/>
  <c r="BG29" i="8"/>
  <c r="BG47" i="8"/>
  <c r="BG81" i="8"/>
  <c r="BG7" i="8"/>
  <c r="BG23" i="8"/>
  <c r="BG39" i="8"/>
  <c r="BG58" i="8"/>
  <c r="BG73" i="8"/>
  <c r="BG10" i="8"/>
  <c r="BG44" i="8"/>
  <c r="BG79" i="8"/>
  <c r="BG9" i="8"/>
  <c r="BG27" i="8"/>
  <c r="BG42" i="8"/>
  <c r="BG60" i="8"/>
  <c r="BG75" i="8"/>
  <c r="BG28" i="8"/>
  <c r="BG61" i="8"/>
  <c r="BG12" i="8"/>
  <c r="BG62" i="8"/>
  <c r="BG17" i="8"/>
  <c r="BG52" i="8"/>
  <c r="BG18" i="8"/>
  <c r="BG65" i="8"/>
  <c r="BG19" i="8"/>
  <c r="BG69" i="8"/>
  <c r="BG70" i="8"/>
  <c r="BG30" i="8"/>
  <c r="BG37" i="8"/>
  <c r="BG83" i="8"/>
  <c r="BG49" i="8"/>
  <c r="BG85" i="8"/>
  <c r="BG34" i="8"/>
  <c r="BG51" i="8"/>
  <c r="BG82" i="8"/>
  <c r="D17" i="7"/>
  <c r="V2" i="8"/>
  <c r="V10" i="8"/>
  <c r="V18" i="8"/>
  <c r="V26" i="8"/>
  <c r="V34" i="8"/>
  <c r="V42" i="8"/>
  <c r="V50" i="8"/>
  <c r="V58" i="8"/>
  <c r="V66" i="8"/>
  <c r="V74" i="8"/>
  <c r="V82" i="8"/>
  <c r="V7" i="8"/>
  <c r="V16" i="8"/>
  <c r="V25" i="8"/>
  <c r="V35" i="8"/>
  <c r="V44" i="8"/>
  <c r="V53" i="8"/>
  <c r="V62" i="8"/>
  <c r="V71" i="8"/>
  <c r="V80" i="8"/>
  <c r="V89" i="8"/>
  <c r="V12" i="8"/>
  <c r="V22" i="8"/>
  <c r="V32" i="8"/>
  <c r="V43" i="8"/>
  <c r="V54" i="8"/>
  <c r="V64" i="8"/>
  <c r="V75" i="8"/>
  <c r="V85" i="8"/>
  <c r="V4" i="8"/>
  <c r="V14" i="8"/>
  <c r="V24" i="8"/>
  <c r="V36" i="8"/>
  <c r="V46" i="8"/>
  <c r="V56" i="8"/>
  <c r="V67" i="8"/>
  <c r="V77" i="8"/>
  <c r="V87" i="8"/>
  <c r="V5" i="8"/>
  <c r="V15" i="8"/>
  <c r="V27" i="8"/>
  <c r="V37" i="8"/>
  <c r="V47" i="8"/>
  <c r="V57" i="8"/>
  <c r="V68" i="8"/>
  <c r="V78" i="8"/>
  <c r="V88" i="8"/>
  <c r="V8" i="8"/>
  <c r="V23" i="8"/>
  <c r="V40" i="8"/>
  <c r="V59" i="8"/>
  <c r="V73" i="8"/>
  <c r="V31" i="8"/>
  <c r="V65" i="8"/>
  <c r="V9" i="8"/>
  <c r="V28" i="8"/>
  <c r="V41" i="8"/>
  <c r="V60" i="8"/>
  <c r="V76" i="8"/>
  <c r="V30" i="8"/>
  <c r="V63" i="8"/>
  <c r="V11" i="8"/>
  <c r="V29" i="8"/>
  <c r="V45" i="8"/>
  <c r="V61" i="8"/>
  <c r="V79" i="8"/>
  <c r="V13" i="8"/>
  <c r="V48" i="8"/>
  <c r="V81" i="8"/>
  <c r="V17" i="8"/>
  <c r="V49" i="8"/>
  <c r="V83" i="8"/>
  <c r="V38" i="8"/>
  <c r="V84" i="8"/>
  <c r="V39" i="8"/>
  <c r="V86" i="8"/>
  <c r="V3" i="8"/>
  <c r="V51" i="8"/>
  <c r="V6" i="8"/>
  <c r="V52" i="8"/>
  <c r="V20" i="8"/>
  <c r="V69" i="8"/>
  <c r="V21" i="8"/>
  <c r="V70" i="8"/>
  <c r="V72" i="8"/>
  <c r="V19" i="8"/>
  <c r="V33" i="8"/>
  <c r="V55" i="8"/>
  <c r="D8" i="7"/>
  <c r="CE2" i="8"/>
  <c r="CE10" i="8"/>
  <c r="CE18" i="8"/>
  <c r="CE26" i="8"/>
  <c r="CE34" i="8"/>
  <c r="CE42" i="8"/>
  <c r="CE50" i="8"/>
  <c r="CE58" i="8"/>
  <c r="CE66" i="8"/>
  <c r="CE74" i="8"/>
  <c r="CE82" i="8"/>
  <c r="CE4" i="8"/>
  <c r="CE13" i="8"/>
  <c r="CE22" i="8"/>
  <c r="CE31" i="8"/>
  <c r="CE40" i="8"/>
  <c r="CE49" i="8"/>
  <c r="CE59" i="8"/>
  <c r="CE68" i="8"/>
  <c r="CE77" i="8"/>
  <c r="CE86" i="8"/>
  <c r="CE6" i="8"/>
  <c r="CE16" i="8"/>
  <c r="CE27" i="8"/>
  <c r="CE37" i="8"/>
  <c r="CE47" i="8"/>
  <c r="CE57" i="8"/>
  <c r="CE69" i="8"/>
  <c r="CE79" i="8"/>
  <c r="CE89" i="8"/>
  <c r="CE8" i="8"/>
  <c r="CE19" i="8"/>
  <c r="CE29" i="8"/>
  <c r="CE39" i="8"/>
  <c r="CE51" i="8"/>
  <c r="CE61" i="8"/>
  <c r="CE71" i="8"/>
  <c r="CE81" i="8"/>
  <c r="CE9" i="8"/>
  <c r="CE20" i="8"/>
  <c r="CE30" i="8"/>
  <c r="CE41" i="8"/>
  <c r="CE52" i="8"/>
  <c r="CE62" i="8"/>
  <c r="CE72" i="8"/>
  <c r="CE83" i="8"/>
  <c r="CE12" i="8"/>
  <c r="CE28" i="8"/>
  <c r="CE45" i="8"/>
  <c r="CE63" i="8"/>
  <c r="CE78" i="8"/>
  <c r="CE85" i="8"/>
  <c r="CE21" i="8"/>
  <c r="CE54" i="8"/>
  <c r="CE87" i="8"/>
  <c r="CE14" i="8"/>
  <c r="CE32" i="8"/>
  <c r="CE46" i="8"/>
  <c r="CE64" i="8"/>
  <c r="CE80" i="8"/>
  <c r="CE35" i="8"/>
  <c r="CE67" i="8"/>
  <c r="CE15" i="8"/>
  <c r="CE33" i="8"/>
  <c r="CE48" i="8"/>
  <c r="CE65" i="8"/>
  <c r="CE84" i="8"/>
  <c r="CE17" i="8"/>
  <c r="CE53" i="8"/>
  <c r="CE3" i="8"/>
  <c r="CE36" i="8"/>
  <c r="CE70" i="8"/>
  <c r="CE38" i="8"/>
  <c r="CE76" i="8"/>
  <c r="CE43" i="8"/>
  <c r="CE88" i="8"/>
  <c r="CE5" i="8"/>
  <c r="CE44" i="8"/>
  <c r="CE7" i="8"/>
  <c r="CE55" i="8"/>
  <c r="CE23" i="8"/>
  <c r="CE60" i="8"/>
  <c r="CE24" i="8"/>
  <c r="CE73" i="8"/>
  <c r="CE11" i="8"/>
  <c r="CE75" i="8"/>
  <c r="CE25" i="8"/>
  <c r="CE56" i="8"/>
  <c r="S21" i="8"/>
  <c r="S53" i="8"/>
  <c r="S85" i="8"/>
  <c r="S9" i="8"/>
  <c r="S45" i="8"/>
  <c r="S81" i="8"/>
  <c r="S29" i="8"/>
  <c r="S13" i="8"/>
  <c r="S49" i="8"/>
  <c r="S89" i="8"/>
  <c r="S25" i="8"/>
  <c r="S17" i="8"/>
  <c r="S57" i="8"/>
  <c r="S61" i="8"/>
  <c r="S65" i="8"/>
  <c r="S33" i="8"/>
  <c r="S37" i="8"/>
  <c r="S41" i="8"/>
  <c r="S69" i="8"/>
  <c r="S77" i="8"/>
  <c r="S5" i="8"/>
  <c r="S96" i="8" s="1"/>
  <c r="S73" i="8"/>
  <c r="CC9" i="8"/>
  <c r="CC17" i="8"/>
  <c r="CC27" i="8"/>
  <c r="CC35" i="8"/>
  <c r="CC43" i="8"/>
  <c r="CC51" i="8"/>
  <c r="CC60" i="8"/>
  <c r="CC68" i="8"/>
  <c r="CC76" i="8"/>
  <c r="CC84" i="8"/>
  <c r="CC89" i="8"/>
  <c r="CC6" i="8"/>
  <c r="CC15" i="8"/>
  <c r="CC24" i="8"/>
  <c r="CC36" i="8"/>
  <c r="CC45" i="8"/>
  <c r="CC54" i="8"/>
  <c r="CC64" i="8"/>
  <c r="CC73" i="8"/>
  <c r="CC82" i="8"/>
  <c r="CC57" i="8"/>
  <c r="CC30" i="8"/>
  <c r="CC58" i="8"/>
  <c r="CC86" i="8"/>
  <c r="CC2" i="8"/>
  <c r="CC20" i="8"/>
  <c r="CC40" i="8"/>
  <c r="CC59" i="8"/>
  <c r="CC78" i="8"/>
  <c r="CC7" i="8"/>
  <c r="CC16" i="8"/>
  <c r="CC28" i="8"/>
  <c r="CC37" i="8"/>
  <c r="CC46" i="8"/>
  <c r="CC25" i="8"/>
  <c r="CC65" i="8"/>
  <c r="CC74" i="8"/>
  <c r="CC83" i="8"/>
  <c r="CC19" i="8"/>
  <c r="CC48" i="8"/>
  <c r="CC77" i="8"/>
  <c r="CC8" i="8"/>
  <c r="CC18" i="8"/>
  <c r="CC29" i="8"/>
  <c r="CC38" i="8"/>
  <c r="CC47" i="8"/>
  <c r="CC26" i="8"/>
  <c r="CC66" i="8"/>
  <c r="CC75" i="8"/>
  <c r="CC85" i="8"/>
  <c r="CC10" i="8"/>
  <c r="CC39" i="8"/>
  <c r="CC67" i="8"/>
  <c r="CC11" i="8"/>
  <c r="CC31" i="8"/>
  <c r="CC49" i="8"/>
  <c r="CC69" i="8"/>
  <c r="CC87" i="8"/>
  <c r="CC22" i="8"/>
  <c r="CC50" i="8"/>
  <c r="CC72" i="8"/>
  <c r="CC3" i="8"/>
  <c r="CC23" i="8"/>
  <c r="CC52" i="8"/>
  <c r="CC79" i="8"/>
  <c r="CC4" i="8"/>
  <c r="CC32" i="8"/>
  <c r="CC53" i="8"/>
  <c r="CC80" i="8"/>
  <c r="CC5" i="8"/>
  <c r="CC61" i="8"/>
  <c r="CC81" i="8"/>
  <c r="CC33" i="8"/>
  <c r="CC13" i="8"/>
  <c r="CC41" i="8"/>
  <c r="CC63" i="8"/>
  <c r="CC55" i="8"/>
  <c r="CC14" i="8"/>
  <c r="CC42" i="8"/>
  <c r="CC70" i="8"/>
  <c r="CC56" i="8"/>
  <c r="CC21" i="8"/>
  <c r="CC34" i="8"/>
  <c r="CC71" i="8"/>
  <c r="CC44" i="8"/>
  <c r="CC62" i="8"/>
  <c r="CC88" i="8"/>
  <c r="CC12" i="8"/>
  <c r="D15" i="7"/>
  <c r="D32" i="7"/>
  <c r="D28" i="7"/>
  <c r="D19" i="7"/>
  <c r="D24" i="7"/>
  <c r="Y96" i="8"/>
  <c r="BF91" i="8"/>
  <c r="BF92" i="8" s="1"/>
  <c r="CG91" i="8" l="1"/>
  <c r="CG92" i="8" s="1"/>
  <c r="CG96" i="8"/>
  <c r="AT96" i="8"/>
  <c r="AT91" i="8"/>
  <c r="AT92" i="8" s="1"/>
  <c r="T5" i="8"/>
  <c r="T14" i="8"/>
  <c r="T22" i="8"/>
  <c r="T29" i="8"/>
  <c r="T37" i="8"/>
  <c r="T45" i="8"/>
  <c r="T53" i="8"/>
  <c r="T61" i="8"/>
  <c r="T69" i="8"/>
  <c r="T77" i="8"/>
  <c r="T85" i="8"/>
  <c r="T7" i="8"/>
  <c r="T17" i="8"/>
  <c r="T26" i="8"/>
  <c r="T34" i="8"/>
  <c r="T43" i="8"/>
  <c r="T52" i="8"/>
  <c r="T62" i="8"/>
  <c r="T71" i="8"/>
  <c r="T80" i="8"/>
  <c r="T89" i="8"/>
  <c r="T11" i="8"/>
  <c r="T20" i="8"/>
  <c r="T28" i="8"/>
  <c r="T38" i="8"/>
  <c r="T47" i="8"/>
  <c r="T56" i="8"/>
  <c r="T65" i="8"/>
  <c r="T74" i="8"/>
  <c r="T83" i="8"/>
  <c r="T13" i="8"/>
  <c r="T25" i="8"/>
  <c r="T36" i="8"/>
  <c r="T49" i="8"/>
  <c r="T60" i="8"/>
  <c r="T73" i="8"/>
  <c r="T86" i="8"/>
  <c r="T4" i="8"/>
  <c r="T19" i="8"/>
  <c r="T32" i="8"/>
  <c r="T46" i="8"/>
  <c r="T59" i="8"/>
  <c r="T75" i="8"/>
  <c r="T88" i="8"/>
  <c r="T8" i="8"/>
  <c r="T23" i="8"/>
  <c r="T35" i="8"/>
  <c r="T50" i="8"/>
  <c r="T64" i="8"/>
  <c r="T78" i="8"/>
  <c r="T10" i="8"/>
  <c r="T24" i="8"/>
  <c r="T39" i="8"/>
  <c r="T51" i="8"/>
  <c r="T66" i="8"/>
  <c r="T79" i="8"/>
  <c r="T2" i="8"/>
  <c r="T27" i="8"/>
  <c r="T44" i="8"/>
  <c r="T68" i="8"/>
  <c r="T33" i="8"/>
  <c r="T81" i="8"/>
  <c r="T3" i="8"/>
  <c r="T9" i="8"/>
  <c r="T48" i="8"/>
  <c r="T70" i="8"/>
  <c r="T31" i="8"/>
  <c r="T76" i="8"/>
  <c r="T6" i="8"/>
  <c r="T30" i="8"/>
  <c r="T54" i="8"/>
  <c r="T72" i="8"/>
  <c r="T12" i="8"/>
  <c r="T55" i="8"/>
  <c r="T15" i="8"/>
  <c r="T57" i="8"/>
  <c r="T21" i="8"/>
  <c r="T84" i="8"/>
  <c r="T40" i="8"/>
  <c r="T87" i="8"/>
  <c r="T41" i="8"/>
  <c r="T42" i="8"/>
  <c r="T63" i="8"/>
  <c r="T16" i="8"/>
  <c r="T67" i="8"/>
  <c r="T18" i="8"/>
  <c r="T58" i="8"/>
  <c r="T82" i="8"/>
  <c r="AL91" i="8"/>
  <c r="AL92" i="8" s="1"/>
  <c r="AL96" i="8"/>
  <c r="AM34" i="8"/>
  <c r="AM26" i="8"/>
  <c r="AM58" i="8"/>
  <c r="AM2" i="8"/>
  <c r="AM10" i="8"/>
  <c r="AM42" i="8"/>
  <c r="AM50" i="8"/>
  <c r="AM66" i="8"/>
  <c r="AM74" i="8"/>
  <c r="AM82" i="8"/>
  <c r="AM18" i="8"/>
  <c r="AM13" i="8"/>
  <c r="AM29" i="8"/>
  <c r="AM45" i="8"/>
  <c r="AM61" i="8"/>
  <c r="AM77" i="8"/>
  <c r="AM8" i="8"/>
  <c r="AM40" i="8"/>
  <c r="AM72" i="8"/>
  <c r="AM15" i="8"/>
  <c r="AM31" i="8"/>
  <c r="AM47" i="8"/>
  <c r="AM63" i="8"/>
  <c r="AM3" i="8"/>
  <c r="AM19" i="8"/>
  <c r="AM35" i="8"/>
  <c r="AM51" i="8"/>
  <c r="AM67" i="8"/>
  <c r="AM83" i="8"/>
  <c r="AM20" i="8"/>
  <c r="AM52" i="8"/>
  <c r="AM84" i="8"/>
  <c r="AM23" i="8"/>
  <c r="AM49" i="8"/>
  <c r="AM73" i="8"/>
  <c r="AM12" i="8"/>
  <c r="AM56" i="8"/>
  <c r="AM54" i="8"/>
  <c r="AM5" i="8"/>
  <c r="AM55" i="8"/>
  <c r="AM24" i="8"/>
  <c r="AM38" i="8"/>
  <c r="AM39" i="8"/>
  <c r="AM80" i="8"/>
  <c r="AM41" i="8"/>
  <c r="AM88" i="8"/>
  <c r="AM70" i="8"/>
  <c r="AM43" i="8"/>
  <c r="AM62" i="8"/>
  <c r="AM25" i="8"/>
  <c r="AM53" i="8"/>
  <c r="AM75" i="8"/>
  <c r="AM16" i="8"/>
  <c r="AM60" i="8"/>
  <c r="AM46" i="8"/>
  <c r="AM27" i="8"/>
  <c r="AM79" i="8"/>
  <c r="AM64" i="8"/>
  <c r="AM11" i="8"/>
  <c r="AM36" i="8"/>
  <c r="AM89" i="8"/>
  <c r="AM6" i="8"/>
  <c r="AM21" i="8"/>
  <c r="AM71" i="8"/>
  <c r="AM7" i="8"/>
  <c r="AM33" i="8"/>
  <c r="AM57" i="8"/>
  <c r="AM81" i="8"/>
  <c r="AM28" i="8"/>
  <c r="AM68" i="8"/>
  <c r="AM30" i="8"/>
  <c r="AM87" i="8"/>
  <c r="AM78" i="8"/>
  <c r="AM14" i="8"/>
  <c r="AM69" i="8"/>
  <c r="AM4" i="8"/>
  <c r="AM9" i="8"/>
  <c r="AM37" i="8"/>
  <c r="AM59" i="8"/>
  <c r="AM85" i="8"/>
  <c r="AM32" i="8"/>
  <c r="AM76" i="8"/>
  <c r="AM86" i="8"/>
  <c r="AM22" i="8"/>
  <c r="AM65" i="8"/>
  <c r="AM17" i="8"/>
  <c r="AM44" i="8"/>
  <c r="AM48" i="8"/>
  <c r="I6" i="8"/>
  <c r="I14" i="8"/>
  <c r="I22" i="8"/>
  <c r="I32" i="8"/>
  <c r="I40" i="8"/>
  <c r="I48" i="8"/>
  <c r="I26" i="8"/>
  <c r="I65" i="8"/>
  <c r="I73" i="8"/>
  <c r="I81" i="8"/>
  <c r="I89" i="8"/>
  <c r="I8" i="8"/>
  <c r="I17" i="8"/>
  <c r="I28" i="8"/>
  <c r="I37" i="8"/>
  <c r="I46" i="8"/>
  <c r="I55" i="8"/>
  <c r="I66" i="8"/>
  <c r="I75" i="8"/>
  <c r="I84" i="8"/>
  <c r="I10" i="8"/>
  <c r="I19" i="8"/>
  <c r="I30" i="8"/>
  <c r="I39" i="8"/>
  <c r="I49" i="8"/>
  <c r="I59" i="8"/>
  <c r="I68" i="8"/>
  <c r="I77" i="8"/>
  <c r="I86" i="8"/>
  <c r="I2" i="8"/>
  <c r="I11" i="8"/>
  <c r="I20" i="8"/>
  <c r="I31" i="8"/>
  <c r="I41" i="8"/>
  <c r="I50" i="8"/>
  <c r="I60" i="8"/>
  <c r="I69" i="8"/>
  <c r="I78" i="8"/>
  <c r="I87" i="8"/>
  <c r="I12" i="8"/>
  <c r="I25" i="8"/>
  <c r="I43" i="8"/>
  <c r="I27" i="8"/>
  <c r="I72" i="8"/>
  <c r="I88" i="8"/>
  <c r="I13" i="8"/>
  <c r="I29" i="8"/>
  <c r="I44" i="8"/>
  <c r="I61" i="8"/>
  <c r="I74" i="8"/>
  <c r="I56" i="8"/>
  <c r="I3" i="8"/>
  <c r="I16" i="8"/>
  <c r="I34" i="8"/>
  <c r="I47" i="8"/>
  <c r="I63" i="8"/>
  <c r="I79" i="8"/>
  <c r="I58" i="8"/>
  <c r="I4" i="8"/>
  <c r="I24" i="8"/>
  <c r="I52" i="8"/>
  <c r="I76" i="8"/>
  <c r="I5" i="8"/>
  <c r="I33" i="8"/>
  <c r="I53" i="8"/>
  <c r="I80" i="8"/>
  <c r="I15" i="8"/>
  <c r="I38" i="8"/>
  <c r="I64" i="8"/>
  <c r="I85" i="8"/>
  <c r="I36" i="8"/>
  <c r="I71" i="8"/>
  <c r="I42" i="8"/>
  <c r="I82" i="8"/>
  <c r="I7" i="8"/>
  <c r="I45" i="8"/>
  <c r="I83" i="8"/>
  <c r="I62" i="8"/>
  <c r="I18" i="8"/>
  <c r="I70" i="8"/>
  <c r="I21" i="8"/>
  <c r="I57" i="8"/>
  <c r="I51" i="8"/>
  <c r="I54" i="8"/>
  <c r="I67" i="8"/>
  <c r="I9" i="8"/>
  <c r="I23" i="8"/>
  <c r="I35" i="8"/>
  <c r="AS96" i="8"/>
  <c r="AS91" i="8"/>
  <c r="AS92" i="8" s="1"/>
  <c r="N96" i="8"/>
  <c r="N91" i="8"/>
  <c r="N92" i="8" s="1"/>
  <c r="AY96" i="8"/>
  <c r="BG91" i="8"/>
  <c r="BG92" i="8" s="1"/>
  <c r="BG96" i="8"/>
  <c r="AJ91" i="8"/>
  <c r="AJ92" i="8" s="1"/>
  <c r="AJ96" i="8"/>
  <c r="BY9" i="8"/>
  <c r="BY17" i="8"/>
  <c r="BY27" i="8"/>
  <c r="BY35" i="8"/>
  <c r="BY43" i="8"/>
  <c r="BY51" i="8"/>
  <c r="BY60" i="8"/>
  <c r="BY68" i="8"/>
  <c r="BY76" i="8"/>
  <c r="BY84" i="8"/>
  <c r="BY89" i="8"/>
  <c r="BY3" i="8"/>
  <c r="BY12" i="8"/>
  <c r="BY21" i="8"/>
  <c r="BY32" i="8"/>
  <c r="BY41" i="8"/>
  <c r="BY50" i="8"/>
  <c r="BY61" i="8"/>
  <c r="BY70" i="8"/>
  <c r="BY79" i="8"/>
  <c r="BY88" i="8"/>
  <c r="BY6" i="8"/>
  <c r="BY36" i="8"/>
  <c r="BY64" i="8"/>
  <c r="BY57" i="8"/>
  <c r="BY16" i="8"/>
  <c r="BY37" i="8"/>
  <c r="BY25" i="8"/>
  <c r="BY74" i="8"/>
  <c r="BY4" i="8"/>
  <c r="BY13" i="8"/>
  <c r="BY22" i="8"/>
  <c r="BY33" i="8"/>
  <c r="BY42" i="8"/>
  <c r="BY52" i="8"/>
  <c r="BY62" i="8"/>
  <c r="BY71" i="8"/>
  <c r="BY80" i="8"/>
  <c r="BY55" i="8"/>
  <c r="BY24" i="8"/>
  <c r="BY54" i="8"/>
  <c r="BY82" i="8"/>
  <c r="BY5" i="8"/>
  <c r="BY14" i="8"/>
  <c r="BY23" i="8"/>
  <c r="BY34" i="8"/>
  <c r="BY44" i="8"/>
  <c r="BY53" i="8"/>
  <c r="BY63" i="8"/>
  <c r="BY72" i="8"/>
  <c r="BY81" i="8"/>
  <c r="BY56" i="8"/>
  <c r="BY15" i="8"/>
  <c r="BY45" i="8"/>
  <c r="BY73" i="8"/>
  <c r="BY7" i="8"/>
  <c r="BY28" i="8"/>
  <c r="BY46" i="8"/>
  <c r="BY65" i="8"/>
  <c r="BY83" i="8"/>
  <c r="BY11" i="8"/>
  <c r="BY39" i="8"/>
  <c r="BY66" i="8"/>
  <c r="BY87" i="8"/>
  <c r="BY18" i="8"/>
  <c r="BY40" i="8"/>
  <c r="BY67" i="8"/>
  <c r="BY19" i="8"/>
  <c r="BY47" i="8"/>
  <c r="BY69" i="8"/>
  <c r="BY48" i="8"/>
  <c r="BY75" i="8"/>
  <c r="BY20" i="8"/>
  <c r="BY2" i="8"/>
  <c r="BY30" i="8"/>
  <c r="BY26" i="8"/>
  <c r="BY78" i="8"/>
  <c r="BY8" i="8"/>
  <c r="BY31" i="8"/>
  <c r="BY58" i="8"/>
  <c r="BY85" i="8"/>
  <c r="BY10" i="8"/>
  <c r="BY29" i="8"/>
  <c r="BY59" i="8"/>
  <c r="BY38" i="8"/>
  <c r="BY49" i="8"/>
  <c r="BY77" i="8"/>
  <c r="BY86" i="8"/>
  <c r="S91" i="8"/>
  <c r="S92" i="8" s="1"/>
  <c r="CD50" i="8"/>
  <c r="CD2" i="8"/>
  <c r="CD74" i="8"/>
  <c r="CD8" i="8"/>
  <c r="CD19" i="8"/>
  <c r="CD66" i="8"/>
  <c r="CD58" i="8"/>
  <c r="CD82" i="8"/>
  <c r="CD11" i="8"/>
  <c r="CD42" i="8"/>
  <c r="CD34" i="8"/>
  <c r="CD5" i="8"/>
  <c r="CD22" i="8"/>
  <c r="CD37" i="8"/>
  <c r="CD53" i="8"/>
  <c r="CD69" i="8"/>
  <c r="CD85" i="8"/>
  <c r="CD25" i="8"/>
  <c r="CD56" i="8"/>
  <c r="CD89" i="8"/>
  <c r="CD7" i="8"/>
  <c r="CD24" i="8"/>
  <c r="CD39" i="8"/>
  <c r="CD55" i="8"/>
  <c r="CD71" i="8"/>
  <c r="CD87" i="8"/>
  <c r="CD28" i="8"/>
  <c r="CD60" i="8"/>
  <c r="CD12" i="8"/>
  <c r="CD27" i="8"/>
  <c r="CD43" i="8"/>
  <c r="CD59" i="8"/>
  <c r="CD75" i="8"/>
  <c r="CD4" i="8"/>
  <c r="CD36" i="8"/>
  <c r="CD68" i="8"/>
  <c r="CD26" i="8"/>
  <c r="CD49" i="8"/>
  <c r="CD77" i="8"/>
  <c r="CD21" i="8"/>
  <c r="CD76" i="8"/>
  <c r="CD70" i="8"/>
  <c r="CD6" i="8"/>
  <c r="CD3" i="8"/>
  <c r="CD57" i="8"/>
  <c r="CD81" i="8"/>
  <c r="CD40" i="8"/>
  <c r="CD84" i="8"/>
  <c r="CD41" i="8"/>
  <c r="CD9" i="8"/>
  <c r="CD13" i="8"/>
  <c r="CD86" i="8"/>
  <c r="CD78" i="8"/>
  <c r="CD29" i="8"/>
  <c r="CD51" i="8"/>
  <c r="CD79" i="8"/>
  <c r="CD32" i="8"/>
  <c r="CD80" i="8"/>
  <c r="CD62" i="8"/>
  <c r="CD31" i="8"/>
  <c r="CD54" i="8"/>
  <c r="CD65" i="8"/>
  <c r="CD52" i="8"/>
  <c r="CD64" i="8"/>
  <c r="CD23" i="8"/>
  <c r="CD17" i="8"/>
  <c r="CD10" i="8"/>
  <c r="CD33" i="8"/>
  <c r="CD61" i="8"/>
  <c r="CD83" i="8"/>
  <c r="CD44" i="8"/>
  <c r="CD46" i="8"/>
  <c r="CD30" i="8"/>
  <c r="CD14" i="8"/>
  <c r="CD35" i="8"/>
  <c r="CD63" i="8"/>
  <c r="CD88" i="8"/>
  <c r="CD48" i="8"/>
  <c r="CD38" i="8"/>
  <c r="CD16" i="8"/>
  <c r="CD18" i="8"/>
  <c r="CD45" i="8"/>
  <c r="CD67" i="8"/>
  <c r="CD20" i="8"/>
  <c r="CD47" i="8"/>
  <c r="CD73" i="8"/>
  <c r="CD72" i="8"/>
  <c r="CD15" i="8"/>
  <c r="P5" i="8"/>
  <c r="P13" i="8"/>
  <c r="P21" i="8"/>
  <c r="P29" i="8"/>
  <c r="P37" i="8"/>
  <c r="P45" i="8"/>
  <c r="P53" i="8"/>
  <c r="P61" i="8"/>
  <c r="P69" i="8"/>
  <c r="P77" i="8"/>
  <c r="P85" i="8"/>
  <c r="P3" i="8"/>
  <c r="P12" i="8"/>
  <c r="P22" i="8"/>
  <c r="P31" i="8"/>
  <c r="P40" i="8"/>
  <c r="P49" i="8"/>
  <c r="P58" i="8"/>
  <c r="P67" i="8"/>
  <c r="P76" i="8"/>
  <c r="P86" i="8"/>
  <c r="P7" i="8"/>
  <c r="P16" i="8"/>
  <c r="P25" i="8"/>
  <c r="P34" i="8"/>
  <c r="P43" i="8"/>
  <c r="P52" i="8"/>
  <c r="P62" i="8"/>
  <c r="P71" i="8"/>
  <c r="P80" i="8"/>
  <c r="P89" i="8"/>
  <c r="P2" i="8"/>
  <c r="P15" i="8"/>
  <c r="P27" i="8"/>
  <c r="P39" i="8"/>
  <c r="P51" i="8"/>
  <c r="P64" i="8"/>
  <c r="P75" i="8"/>
  <c r="P88" i="8"/>
  <c r="P9" i="8"/>
  <c r="P23" i="8"/>
  <c r="P36" i="8"/>
  <c r="P50" i="8"/>
  <c r="P65" i="8"/>
  <c r="P79" i="8"/>
  <c r="P11" i="8"/>
  <c r="P26" i="8"/>
  <c r="P41" i="8"/>
  <c r="P55" i="8"/>
  <c r="P68" i="8"/>
  <c r="P82" i="8"/>
  <c r="P14" i="8"/>
  <c r="P28" i="8"/>
  <c r="P42" i="8"/>
  <c r="P56" i="8"/>
  <c r="P70" i="8"/>
  <c r="P83" i="8"/>
  <c r="P20" i="8"/>
  <c r="P46" i="8"/>
  <c r="P66" i="8"/>
  <c r="P33" i="8"/>
  <c r="P78" i="8"/>
  <c r="P4" i="8"/>
  <c r="P24" i="8"/>
  <c r="P47" i="8"/>
  <c r="P72" i="8"/>
  <c r="P8" i="8"/>
  <c r="P54" i="8"/>
  <c r="P74" i="8"/>
  <c r="P6" i="8"/>
  <c r="P30" i="8"/>
  <c r="P48" i="8"/>
  <c r="P73" i="8"/>
  <c r="P32" i="8"/>
  <c r="P10" i="8"/>
  <c r="P57" i="8"/>
  <c r="P59" i="8"/>
  <c r="P60" i="8"/>
  <c r="P17" i="8"/>
  <c r="P63" i="8"/>
  <c r="P18" i="8"/>
  <c r="P81" i="8"/>
  <c r="P35" i="8"/>
  <c r="P87" i="8"/>
  <c r="P38" i="8"/>
  <c r="P19" i="8"/>
  <c r="P44" i="8"/>
  <c r="P84" i="8"/>
  <c r="V96" i="8"/>
  <c r="V91" i="8"/>
  <c r="V92" i="8" s="1"/>
  <c r="CF96" i="8"/>
  <c r="BR96" i="8"/>
  <c r="R91" i="8"/>
  <c r="R92" i="8" s="1"/>
  <c r="R96" i="8"/>
  <c r="AC91" i="8"/>
  <c r="AC92" i="8" s="1"/>
  <c r="U96" i="8"/>
  <c r="U91" i="8"/>
  <c r="U92" i="8" s="1"/>
  <c r="BD9" i="8"/>
  <c r="BD25" i="8"/>
  <c r="BD41" i="8"/>
  <c r="BD57" i="8"/>
  <c r="BD73" i="8"/>
  <c r="BD89" i="8"/>
  <c r="BD19" i="8"/>
  <c r="BD37" i="8"/>
  <c r="BD55" i="8"/>
  <c r="BD75" i="8"/>
  <c r="BD45" i="8"/>
  <c r="BD11" i="8"/>
  <c r="BD47" i="8"/>
  <c r="BD83" i="8"/>
  <c r="BD3" i="8"/>
  <c r="BD21" i="8"/>
  <c r="BD39" i="8"/>
  <c r="BD59" i="8"/>
  <c r="BD77" i="8"/>
  <c r="BD27" i="8"/>
  <c r="BD81" i="8"/>
  <c r="BD5" i="8"/>
  <c r="BD23" i="8"/>
  <c r="BD43" i="8"/>
  <c r="BD61" i="8"/>
  <c r="BD79" i="8"/>
  <c r="BD7" i="8"/>
  <c r="BD63" i="8"/>
  <c r="BD29" i="8"/>
  <c r="BD65" i="8"/>
  <c r="BD15" i="8"/>
  <c r="BD67" i="8"/>
  <c r="BD17" i="8"/>
  <c r="BD69" i="8"/>
  <c r="BD31" i="8"/>
  <c r="BD71" i="8"/>
  <c r="BD33" i="8"/>
  <c r="BD85" i="8"/>
  <c r="BD49" i="8"/>
  <c r="BD51" i="8"/>
  <c r="BD13" i="8"/>
  <c r="BD35" i="8"/>
  <c r="BD53" i="8"/>
  <c r="BD87" i="8"/>
  <c r="BD2" i="8"/>
  <c r="BD74" i="8"/>
  <c r="BD58" i="8"/>
  <c r="BD42" i="8"/>
  <c r="BD26" i="8"/>
  <c r="BD10" i="8"/>
  <c r="BD70" i="8"/>
  <c r="BD38" i="8"/>
  <c r="BD6" i="8"/>
  <c r="BD32" i="8"/>
  <c r="BD62" i="8"/>
  <c r="BD44" i="8"/>
  <c r="BD88" i="8"/>
  <c r="BD72" i="8"/>
  <c r="BD56" i="8"/>
  <c r="BD40" i="8"/>
  <c r="BD24" i="8"/>
  <c r="BD8" i="8"/>
  <c r="BD86" i="8"/>
  <c r="BD54" i="8"/>
  <c r="BD22" i="8"/>
  <c r="BD64" i="8"/>
  <c r="BD78" i="8"/>
  <c r="BD14" i="8"/>
  <c r="BD76" i="8"/>
  <c r="BD28" i="8"/>
  <c r="BD84" i="8"/>
  <c r="BD68" i="8"/>
  <c r="BD52" i="8"/>
  <c r="BD36" i="8"/>
  <c r="BD20" i="8"/>
  <c r="BD4" i="8"/>
  <c r="BD80" i="8"/>
  <c r="BD16" i="8"/>
  <c r="BD46" i="8"/>
  <c r="BD12" i="8"/>
  <c r="BD82" i="8"/>
  <c r="BD66" i="8"/>
  <c r="BD50" i="8"/>
  <c r="BD34" i="8"/>
  <c r="BD18" i="8"/>
  <c r="BD48" i="8"/>
  <c r="BD30" i="8"/>
  <c r="BD60" i="8"/>
  <c r="CE91" i="8"/>
  <c r="CE92" i="8" s="1"/>
  <c r="CE96" i="8"/>
  <c r="AI5" i="8"/>
  <c r="AI37" i="8"/>
  <c r="AI57" i="8"/>
  <c r="AI73" i="8"/>
  <c r="AI89" i="8"/>
  <c r="AI17" i="8"/>
  <c r="AI49" i="8"/>
  <c r="AI67" i="8"/>
  <c r="AI85" i="8"/>
  <c r="AI29" i="8"/>
  <c r="AI33" i="8"/>
  <c r="AI77" i="8"/>
  <c r="AI21" i="8"/>
  <c r="AI51" i="8"/>
  <c r="AI69" i="8"/>
  <c r="AI87" i="8"/>
  <c r="AI55" i="8"/>
  <c r="AI25" i="8"/>
  <c r="AI53" i="8"/>
  <c r="AI71" i="8"/>
  <c r="AI75" i="8"/>
  <c r="AI59" i="8"/>
  <c r="AI45" i="8"/>
  <c r="AI47" i="8"/>
  <c r="AI61" i="8"/>
  <c r="AI63" i="8"/>
  <c r="AI9" i="8"/>
  <c r="AI79" i="8"/>
  <c r="AI13" i="8"/>
  <c r="AI81" i="8"/>
  <c r="AI83" i="8"/>
  <c r="AI41" i="8"/>
  <c r="AI65" i="8"/>
  <c r="AI4" i="8"/>
  <c r="AI20" i="8"/>
  <c r="AI36" i="8"/>
  <c r="AI10" i="8"/>
  <c r="AI26" i="8"/>
  <c r="AI42" i="8"/>
  <c r="AI22" i="8"/>
  <c r="AI44" i="8"/>
  <c r="AI86" i="8"/>
  <c r="AI70" i="8"/>
  <c r="AI54" i="8"/>
  <c r="AI31" i="8"/>
  <c r="AI6" i="8"/>
  <c r="AI82" i="8"/>
  <c r="AI66" i="8"/>
  <c r="AI50" i="8"/>
  <c r="AI14" i="8"/>
  <c r="AI16" i="8"/>
  <c r="AI88" i="8"/>
  <c r="AI35" i="8"/>
  <c r="AI2" i="8"/>
  <c r="AI24" i="8"/>
  <c r="AI84" i="8"/>
  <c r="AI68" i="8"/>
  <c r="AI52" i="8"/>
  <c r="AI27" i="8"/>
  <c r="AI28" i="8"/>
  <c r="AI23" i="8"/>
  <c r="AI58" i="8"/>
  <c r="AI7" i="8"/>
  <c r="AI72" i="8"/>
  <c r="AI3" i="8"/>
  <c r="AI8" i="8"/>
  <c r="AI30" i="8"/>
  <c r="AI80" i="8"/>
  <c r="AI64" i="8"/>
  <c r="AI48" i="8"/>
  <c r="AI19" i="8"/>
  <c r="AI60" i="8"/>
  <c r="AI11" i="8"/>
  <c r="AI38" i="8"/>
  <c r="AI18" i="8"/>
  <c r="AI56" i="8"/>
  <c r="AI12" i="8"/>
  <c r="AI32" i="8"/>
  <c r="AI78" i="8"/>
  <c r="AI62" i="8"/>
  <c r="AI46" i="8"/>
  <c r="AI15" i="8"/>
  <c r="AI34" i="8"/>
  <c r="AI76" i="8"/>
  <c r="AI43" i="8"/>
  <c r="AI74" i="8"/>
  <c r="AI39" i="8"/>
  <c r="AI40" i="8"/>
  <c r="CC96" i="8"/>
  <c r="CC91" i="8"/>
  <c r="CC92" i="8" s="1"/>
  <c r="AK37" i="8"/>
  <c r="AK61" i="8"/>
  <c r="AK18" i="8"/>
  <c r="AK53" i="8"/>
  <c r="AK45" i="8"/>
  <c r="AK69" i="8"/>
  <c r="AK85" i="8"/>
  <c r="AK29" i="8"/>
  <c r="AK10" i="8"/>
  <c r="AK2" i="8"/>
  <c r="AK77" i="8"/>
  <c r="AK9" i="8"/>
  <c r="AK28" i="8"/>
  <c r="AK44" i="8"/>
  <c r="AK60" i="8"/>
  <c r="AK76" i="8"/>
  <c r="AK89" i="8"/>
  <c r="AK35" i="8"/>
  <c r="AK67" i="8"/>
  <c r="AK15" i="8"/>
  <c r="AK34" i="8"/>
  <c r="AK50" i="8"/>
  <c r="AK66" i="8"/>
  <c r="AK82" i="8"/>
  <c r="AK12" i="8"/>
  <c r="AK47" i="8"/>
  <c r="AK79" i="8"/>
  <c r="AK5" i="8"/>
  <c r="AK30" i="8"/>
  <c r="AK52" i="8"/>
  <c r="AK72" i="8"/>
  <c r="AK4" i="8"/>
  <c r="AK51" i="8"/>
  <c r="AK58" i="8"/>
  <c r="AK81" i="8"/>
  <c r="AK14" i="8"/>
  <c r="AK11" i="8"/>
  <c r="AK25" i="8"/>
  <c r="AK16" i="8"/>
  <c r="AK86" i="8"/>
  <c r="AK41" i="8"/>
  <c r="AK68" i="8"/>
  <c r="AK23" i="8"/>
  <c r="AK43" i="8"/>
  <c r="AK7" i="8"/>
  <c r="AK32" i="8"/>
  <c r="AK54" i="8"/>
  <c r="AK74" i="8"/>
  <c r="AK8" i="8"/>
  <c r="AK55" i="8"/>
  <c r="AK73" i="8"/>
  <c r="AK6" i="8"/>
  <c r="AK36" i="8"/>
  <c r="AK78" i="8"/>
  <c r="AK59" i="8"/>
  <c r="AK65" i="8"/>
  <c r="AK42" i="8"/>
  <c r="AK31" i="8"/>
  <c r="AK88" i="8"/>
  <c r="AK3" i="8"/>
  <c r="AK48" i="8"/>
  <c r="AK87" i="8"/>
  <c r="AK56" i="8"/>
  <c r="AK13" i="8"/>
  <c r="AK38" i="8"/>
  <c r="AK27" i="8"/>
  <c r="AK80" i="8"/>
  <c r="AK20" i="8"/>
  <c r="AK63" i="8"/>
  <c r="AK26" i="8"/>
  <c r="AK19" i="8"/>
  <c r="AK75" i="8"/>
  <c r="AK21" i="8"/>
  <c r="AK39" i="8"/>
  <c r="AK70" i="8"/>
  <c r="AK17" i="8"/>
  <c r="AK40" i="8"/>
  <c r="AK62" i="8"/>
  <c r="AK84" i="8"/>
  <c r="AK24" i="8"/>
  <c r="AK71" i="8"/>
  <c r="AK49" i="8"/>
  <c r="AK64" i="8"/>
  <c r="AK46" i="8"/>
  <c r="AK83" i="8"/>
  <c r="AK33" i="8"/>
  <c r="AK57" i="8"/>
  <c r="AK22" i="8"/>
  <c r="AZ2" i="8"/>
  <c r="AZ10" i="8"/>
  <c r="AZ5" i="8"/>
  <c r="AZ14" i="8"/>
  <c r="AZ22" i="8"/>
  <c r="AZ30" i="8"/>
  <c r="AZ38" i="8"/>
  <c r="AZ46" i="8"/>
  <c r="AZ54" i="8"/>
  <c r="AZ62" i="8"/>
  <c r="AZ70" i="8"/>
  <c r="AZ78" i="8"/>
  <c r="AZ86" i="8"/>
  <c r="AZ4" i="8"/>
  <c r="AZ15" i="8"/>
  <c r="AZ24" i="8"/>
  <c r="AZ33" i="8"/>
  <c r="AZ42" i="8"/>
  <c r="AZ51" i="8"/>
  <c r="AZ60" i="8"/>
  <c r="AZ69" i="8"/>
  <c r="AZ79" i="8"/>
  <c r="AZ88" i="8"/>
  <c r="AZ8" i="8"/>
  <c r="AZ19" i="8"/>
  <c r="AZ29" i="8"/>
  <c r="AZ40" i="8"/>
  <c r="AZ50" i="8"/>
  <c r="AZ61" i="8"/>
  <c r="AZ72" i="8"/>
  <c r="AZ82" i="8"/>
  <c r="AZ12" i="8"/>
  <c r="AZ23" i="8"/>
  <c r="AZ34" i="8"/>
  <c r="AZ44" i="8"/>
  <c r="AZ55" i="8"/>
  <c r="AZ65" i="8"/>
  <c r="AZ75" i="8"/>
  <c r="AZ85" i="8"/>
  <c r="AZ11" i="8"/>
  <c r="AZ26" i="8"/>
  <c r="AZ39" i="8"/>
  <c r="AZ53" i="8"/>
  <c r="AZ67" i="8"/>
  <c r="AZ81" i="8"/>
  <c r="AZ13" i="8"/>
  <c r="AZ27" i="8"/>
  <c r="AZ41" i="8"/>
  <c r="AZ56" i="8"/>
  <c r="AZ68" i="8"/>
  <c r="AZ83" i="8"/>
  <c r="AZ6" i="8"/>
  <c r="AZ25" i="8"/>
  <c r="AZ45" i="8"/>
  <c r="AZ63" i="8"/>
  <c r="AZ80" i="8"/>
  <c r="AZ9" i="8"/>
  <c r="AZ31" i="8"/>
  <c r="AZ48" i="8"/>
  <c r="AZ66" i="8"/>
  <c r="AZ87" i="8"/>
  <c r="AZ16" i="8"/>
  <c r="AZ32" i="8"/>
  <c r="AZ49" i="8"/>
  <c r="AZ71" i="8"/>
  <c r="AZ89" i="8"/>
  <c r="AZ20" i="8"/>
  <c r="AZ52" i="8"/>
  <c r="AZ77" i="8"/>
  <c r="AZ3" i="8"/>
  <c r="AZ21" i="8"/>
  <c r="AZ57" i="8"/>
  <c r="AZ84" i="8"/>
  <c r="AZ35" i="8"/>
  <c r="AZ28" i="8"/>
  <c r="AZ58" i="8"/>
  <c r="AZ59" i="8"/>
  <c r="AZ7" i="8"/>
  <c r="AZ37" i="8"/>
  <c r="AZ73" i="8"/>
  <c r="AZ36" i="8"/>
  <c r="AZ64" i="8"/>
  <c r="AZ43" i="8"/>
  <c r="AZ47" i="8"/>
  <c r="AZ74" i="8"/>
  <c r="AZ76" i="8"/>
  <c r="AZ17" i="8"/>
  <c r="AZ18" i="8"/>
  <c r="CB29" i="8"/>
  <c r="CB61" i="8"/>
  <c r="CB25" i="8"/>
  <c r="CB65" i="8"/>
  <c r="CB21" i="8"/>
  <c r="CB69" i="8"/>
  <c r="CB37" i="8"/>
  <c r="CB77" i="8"/>
  <c r="CB41" i="8"/>
  <c r="CB81" i="8"/>
  <c r="CB5" i="8"/>
  <c r="CB57" i="8"/>
  <c r="CB33" i="8"/>
  <c r="CB9" i="8"/>
  <c r="CB73" i="8"/>
  <c r="CB89" i="8"/>
  <c r="CB13" i="8"/>
  <c r="CB85" i="8"/>
  <c r="CB17" i="8"/>
  <c r="CB49" i="8"/>
  <c r="CB53" i="8"/>
  <c r="CB45" i="8"/>
  <c r="CB16" i="8"/>
  <c r="CB32" i="8"/>
  <c r="CB48" i="8"/>
  <c r="CB64" i="8"/>
  <c r="CB80" i="8"/>
  <c r="CB2" i="8"/>
  <c r="CB18" i="8"/>
  <c r="CB34" i="8"/>
  <c r="CB50" i="8"/>
  <c r="CB66" i="8"/>
  <c r="CB82" i="8"/>
  <c r="CB6" i="8"/>
  <c r="CB22" i="8"/>
  <c r="CB38" i="8"/>
  <c r="CB54" i="8"/>
  <c r="CB70" i="8"/>
  <c r="CB86" i="8"/>
  <c r="CB20" i="8"/>
  <c r="CB44" i="8"/>
  <c r="CB72" i="8"/>
  <c r="CB71" i="8"/>
  <c r="CB39" i="8"/>
  <c r="CB7" i="8"/>
  <c r="CB52" i="8"/>
  <c r="CB76" i="8"/>
  <c r="CB63" i="8"/>
  <c r="CB60" i="8"/>
  <c r="CB19" i="8"/>
  <c r="CB42" i="8"/>
  <c r="CB75" i="8"/>
  <c r="CB24" i="8"/>
  <c r="CB46" i="8"/>
  <c r="CB74" i="8"/>
  <c r="CB67" i="8"/>
  <c r="CB35" i="8"/>
  <c r="CB3" i="8"/>
  <c r="CB26" i="8"/>
  <c r="CB31" i="8"/>
  <c r="CB36" i="8"/>
  <c r="CB47" i="8"/>
  <c r="CB11" i="8"/>
  <c r="CB4" i="8"/>
  <c r="CB28" i="8"/>
  <c r="CB56" i="8"/>
  <c r="CB78" i="8"/>
  <c r="CB59" i="8"/>
  <c r="CB27" i="8"/>
  <c r="CB10" i="8"/>
  <c r="CB51" i="8"/>
  <c r="CB40" i="8"/>
  <c r="CB14" i="8"/>
  <c r="CB43" i="8"/>
  <c r="CB8" i="8"/>
  <c r="CB30" i="8"/>
  <c r="CB58" i="8"/>
  <c r="CB84" i="8"/>
  <c r="CB87" i="8"/>
  <c r="CB55" i="8"/>
  <c r="CB23" i="8"/>
  <c r="CB88" i="8"/>
  <c r="CB83" i="8"/>
  <c r="CB12" i="8"/>
  <c r="CB62" i="8"/>
  <c r="CB79" i="8"/>
  <c r="CB15" i="8"/>
  <c r="CB68" i="8"/>
  <c r="CI91" i="8"/>
  <c r="CI92" i="8" s="1"/>
  <c r="CI96" i="8"/>
  <c r="BF96" i="8"/>
  <c r="O13" i="8"/>
  <c r="O45" i="8"/>
  <c r="O77" i="8"/>
  <c r="O25" i="8"/>
  <c r="O61" i="8"/>
  <c r="O73" i="8"/>
  <c r="O41" i="8"/>
  <c r="O29" i="8"/>
  <c r="O65" i="8"/>
  <c r="O33" i="8"/>
  <c r="O69" i="8"/>
  <c r="O37" i="8"/>
  <c r="O5" i="8"/>
  <c r="O81" i="8"/>
  <c r="O17" i="8"/>
  <c r="O21" i="8"/>
  <c r="O49" i="8"/>
  <c r="O53" i="8"/>
  <c r="O85" i="8"/>
  <c r="O89" i="8"/>
  <c r="O9" i="8"/>
  <c r="O57" i="8"/>
  <c r="O4" i="8"/>
  <c r="O20" i="8"/>
  <c r="O36" i="8"/>
  <c r="O52" i="8"/>
  <c r="O68" i="8"/>
  <c r="O16" i="8"/>
  <c r="O34" i="8"/>
  <c r="O54" i="8"/>
  <c r="O72" i="8"/>
  <c r="O88" i="8"/>
  <c r="O71" i="8"/>
  <c r="O39" i="8"/>
  <c r="O7" i="8"/>
  <c r="O2" i="8"/>
  <c r="O40" i="8"/>
  <c r="O76" i="8"/>
  <c r="O63" i="8"/>
  <c r="O31" i="8"/>
  <c r="O10" i="8"/>
  <c r="O82" i="8"/>
  <c r="O19" i="8"/>
  <c r="O14" i="8"/>
  <c r="O70" i="8"/>
  <c r="O11" i="8"/>
  <c r="O18" i="8"/>
  <c r="O38" i="8"/>
  <c r="O56" i="8"/>
  <c r="O74" i="8"/>
  <c r="O67" i="8"/>
  <c r="O35" i="8"/>
  <c r="O3" i="8"/>
  <c r="O22" i="8"/>
  <c r="O58" i="8"/>
  <c r="O46" i="8"/>
  <c r="O48" i="8"/>
  <c r="O79" i="8"/>
  <c r="O15" i="8"/>
  <c r="O32" i="8"/>
  <c r="O6" i="8"/>
  <c r="O24" i="8"/>
  <c r="O42" i="8"/>
  <c r="O60" i="8"/>
  <c r="O78" i="8"/>
  <c r="O59" i="8"/>
  <c r="O27" i="8"/>
  <c r="O28" i="8"/>
  <c r="O51" i="8"/>
  <c r="O12" i="8"/>
  <c r="O66" i="8"/>
  <c r="O86" i="8"/>
  <c r="O43" i="8"/>
  <c r="O8" i="8"/>
  <c r="O26" i="8"/>
  <c r="O44" i="8"/>
  <c r="O62" i="8"/>
  <c r="O80" i="8"/>
  <c r="O87" i="8"/>
  <c r="O55" i="8"/>
  <c r="O23" i="8"/>
  <c r="O64" i="8"/>
  <c r="O83" i="8"/>
  <c r="O30" i="8"/>
  <c r="O84" i="8"/>
  <c r="O47" i="8"/>
  <c r="O50" i="8"/>
  <c r="O75" i="8"/>
  <c r="BB96" i="8"/>
  <c r="BB91" i="8"/>
  <c r="BB92" i="8" s="1"/>
  <c r="AK96" i="8" l="1"/>
  <c r="AK91" i="8"/>
  <c r="AK92" i="8" s="1"/>
  <c r="T96" i="8"/>
  <c r="T91" i="8"/>
  <c r="T92" i="8" s="1"/>
  <c r="P91" i="8"/>
  <c r="P92" i="8" s="1"/>
  <c r="P96" i="8"/>
  <c r="AZ91" i="8"/>
  <c r="AZ92" i="8" s="1"/>
  <c r="AZ96" i="8"/>
  <c r="BD91" i="8"/>
  <c r="BD92" i="8" s="1"/>
  <c r="BD96" i="8"/>
  <c r="O96" i="8"/>
  <c r="O91" i="8"/>
  <c r="O92" i="8" s="1"/>
  <c r="AO98" i="8"/>
  <c r="I96" i="8"/>
  <c r="I91" i="8"/>
  <c r="I92" i="8" s="1"/>
  <c r="CL90" i="8"/>
  <c r="CD96" i="8"/>
  <c r="CD91" i="8"/>
  <c r="CD92" i="8" s="1"/>
  <c r="AM96" i="8"/>
  <c r="AM91" i="8"/>
  <c r="AM92" i="8" s="1"/>
  <c r="CB96" i="8"/>
  <c r="CB91" i="8"/>
  <c r="CB92" i="8" s="1"/>
  <c r="AI96" i="8"/>
  <c r="AI91" i="8"/>
  <c r="AI92" i="8" s="1"/>
  <c r="BY96" i="8"/>
  <c r="BY91" i="8"/>
  <c r="BY92" i="8" s="1"/>
</calcChain>
</file>

<file path=xl/comments1.xml><?xml version="1.0" encoding="utf-8"?>
<comments xmlns="http://schemas.openxmlformats.org/spreadsheetml/2006/main">
  <authors>
    <author>Author</author>
  </authors>
  <commentList>
    <comment ref="F33" authorId="0">
      <text>
        <r>
          <rPr>
            <b/>
            <sz val="8"/>
            <color indexed="81"/>
            <rFont val="Tahoma"/>
            <family val="2"/>
          </rPr>
          <t>Author:</t>
        </r>
        <r>
          <rPr>
            <sz val="8"/>
            <color indexed="81"/>
            <rFont val="Tahoma"/>
            <family val="2"/>
          </rPr>
          <t xml:space="preserve">
Contains INDGAS at the 6 digit level, unable to disaggregate</t>
        </r>
      </text>
    </comment>
    <comment ref="F44" authorId="0">
      <text>
        <r>
          <rPr>
            <b/>
            <sz val="8"/>
            <color indexed="81"/>
            <rFont val="Tahoma"/>
            <family val="2"/>
          </rPr>
          <t>Author:</t>
        </r>
        <r>
          <rPr>
            <sz val="8"/>
            <color indexed="81"/>
            <rFont val="Tahoma"/>
            <family val="2"/>
          </rPr>
          <t xml:space="preserve">
Contains CEMENT at the 6 digit level, unable to disaggregate.</t>
        </r>
      </text>
    </comment>
  </commentList>
</comments>
</file>

<file path=xl/comments2.xml><?xml version="1.0" encoding="utf-8"?>
<comments xmlns="http://schemas.openxmlformats.org/spreadsheetml/2006/main">
  <authors>
    <author>eric</author>
  </authors>
  <commentList>
    <comment ref="A6" authorId="0">
      <text>
        <r>
          <rPr>
            <b/>
            <sz val="8"/>
            <color indexed="81"/>
            <rFont val="Tahoma"/>
            <family val="2"/>
          </rPr>
          <t>eric:</t>
        </r>
        <r>
          <rPr>
            <sz val="8"/>
            <color indexed="81"/>
            <rFont val="Tahoma"/>
            <family val="2"/>
          </rPr>
          <t xml:space="preserve">
obtained from http://tonto.eia.doe.gov/dnav/pet/pet_crd_crpdn_adc_mbbl_a.htm</t>
        </r>
      </text>
    </comment>
    <comment ref="A9" authorId="0">
      <text>
        <r>
          <rPr>
            <b/>
            <sz val="8"/>
            <color indexed="81"/>
            <rFont val="Tahoma"/>
            <family val="2"/>
          </rPr>
          <t>eric:</t>
        </r>
        <r>
          <rPr>
            <sz val="8"/>
            <color indexed="81"/>
            <rFont val="Tahoma"/>
            <family val="2"/>
          </rPr>
          <t xml:space="preserve">
Marketed Production, obtained from http://tonto.eia.doe.gov/dnav/ng/ng_prod_sum_dcu_sca_a.htm</t>
        </r>
      </text>
    </comment>
    <comment ref="A10" authorId="0">
      <text>
        <r>
          <rPr>
            <b/>
            <sz val="8"/>
            <color indexed="81"/>
            <rFont val="Tahoma"/>
            <family val="2"/>
          </rPr>
          <t>eric:</t>
        </r>
        <r>
          <rPr>
            <sz val="8"/>
            <color indexed="81"/>
            <rFont val="Tahoma"/>
            <family val="2"/>
          </rPr>
          <t xml:space="preserve">
obtained from http://tonto.eia.doe.gov/dnav/ng/ng_pri_sum_dcu_SCA_a.htm</t>
        </r>
      </text>
    </comment>
    <comment ref="B15" authorId="0">
      <text>
        <r>
          <rPr>
            <b/>
            <sz val="8"/>
            <color indexed="81"/>
            <rFont val="Tahoma"/>
            <family val="2"/>
          </rPr>
          <t>eric:</t>
        </r>
        <r>
          <rPr>
            <sz val="8"/>
            <color indexed="81"/>
            <rFont val="Tahoma"/>
            <family val="2"/>
          </rPr>
          <t xml:space="preserve">
Electric Power Annual 2005, figure 7.4, obtained from http://tonto.eia.doe.gov/FTPROOT/electricity/034805.pdf</t>
        </r>
      </text>
    </comment>
    <comment ref="C15" authorId="0">
      <text>
        <r>
          <rPr>
            <b/>
            <sz val="8"/>
            <color indexed="81"/>
            <rFont val="Tahoma"/>
            <family val="2"/>
          </rPr>
          <t>eric:</t>
        </r>
        <r>
          <rPr>
            <sz val="8"/>
            <color indexed="81"/>
            <rFont val="Tahoma"/>
            <family val="2"/>
          </rPr>
          <t xml:space="preserve">
Electric Power Annual 2006, figure 7.4, obtained from http://tonto.eia.doe.gov/FTPROOT/electricity/034806.pdf</t>
        </r>
      </text>
    </comment>
    <comment ref="F20" authorId="0">
      <text>
        <r>
          <rPr>
            <b/>
            <sz val="8"/>
            <color indexed="81"/>
            <rFont val="Tahoma"/>
            <family val="2"/>
          </rPr>
          <t>eric:</t>
        </r>
        <r>
          <rPr>
            <sz val="8"/>
            <color indexed="81"/>
            <rFont val="Tahoma"/>
            <family val="2"/>
          </rPr>
          <t xml:space="preserve">
Natural Gas Consumption by end use in million cubic feet, obtained from http://tonto.eia.doe.gov/dnav/ng/ng_cons_sum_dcu_SCA_a.htm</t>
        </r>
      </text>
    </comment>
    <comment ref="F26" authorId="0">
      <text>
        <r>
          <rPr>
            <b/>
            <sz val="8"/>
            <color indexed="81"/>
            <rFont val="Tahoma"/>
            <family val="2"/>
          </rPr>
          <t>eric:</t>
        </r>
        <r>
          <rPr>
            <sz val="8"/>
            <color indexed="81"/>
            <rFont val="Tahoma"/>
            <family val="2"/>
          </rPr>
          <t xml:space="preserve">
Dollars per thousand cubic feet, obtained from http://tonto.eia.doe.gov/dnav/ng/ng_pri_sum_dcu_SCA_a.htm</t>
        </r>
      </text>
    </comment>
  </commentList>
</comments>
</file>

<file path=xl/comments3.xml><?xml version="1.0" encoding="utf-8"?>
<comments xmlns="http://schemas.openxmlformats.org/spreadsheetml/2006/main">
  <authors>
    <author>eric</author>
  </authors>
  <commentList>
    <comment ref="BZ5" authorId="0">
      <text>
        <r>
          <rPr>
            <b/>
            <sz val="8"/>
            <color indexed="81"/>
            <rFont val="Tahoma"/>
            <family val="2"/>
          </rPr>
          <t>eric:</t>
        </r>
        <r>
          <rPr>
            <sz val="8"/>
            <color indexed="81"/>
            <rFont val="Tahoma"/>
            <family val="2"/>
          </rPr>
          <t xml:space="preserve">
Refiner Petroleum Product Prices by Sales Type (cents/gal), sales for resale,  obtained from http://tonto.eia.doe.gov/dnav/pet/pet_pri_refoth_dcu_nus_a.htm</t>
        </r>
      </text>
    </comment>
    <comment ref="CC5" authorId="0">
      <text>
        <r>
          <rPr>
            <b/>
            <sz val="8"/>
            <color indexed="81"/>
            <rFont val="Tahoma"/>
            <family val="2"/>
          </rPr>
          <t>eric:</t>
        </r>
        <r>
          <rPr>
            <sz val="8"/>
            <color indexed="81"/>
            <rFont val="Tahoma"/>
            <family val="2"/>
          </rPr>
          <t xml:space="preserve">
Refiner Petroleum Product Prices by Sales Type (cents/gal), sales for resale,  obtained from http://tonto.eia.doe.gov/dnav/pet/pet_pri_refoth_dcu_SCA_a.htm</t>
        </r>
      </text>
    </comment>
    <comment ref="BP6" authorId="0">
      <text>
        <r>
          <rPr>
            <b/>
            <sz val="8"/>
            <color indexed="81"/>
            <rFont val="Tahoma"/>
            <family val="2"/>
          </rPr>
          <t>eric:</t>
        </r>
        <r>
          <rPr>
            <sz val="8"/>
            <color indexed="81"/>
            <rFont val="Tahoma"/>
            <family val="2"/>
          </rPr>
          <t xml:space="preserve">
wholesale/resale price (cents/gal) Obtained from http://tonto.eia.doe.gov/dnav/pet/hist/a103750062m.htm</t>
        </r>
      </text>
    </comment>
    <comment ref="BQ6" authorId="0">
      <text>
        <r>
          <rPr>
            <b/>
            <sz val="8"/>
            <color indexed="81"/>
            <rFont val="Tahoma"/>
            <family val="2"/>
          </rPr>
          <t>eric:</t>
        </r>
        <r>
          <rPr>
            <sz val="8"/>
            <color indexed="81"/>
            <rFont val="Tahoma"/>
            <family val="2"/>
          </rPr>
          <t xml:space="preserve">
Kerosene type jet fuel (cents/gal) obtained from http://tonto.eia.doe.gov/dnav/pet/hist/a503650062m.htm</t>
        </r>
      </text>
    </comment>
    <comment ref="BR6" authorId="0">
      <text>
        <r>
          <rPr>
            <b/>
            <sz val="8"/>
            <color indexed="81"/>
            <rFont val="Tahoma"/>
            <family val="2"/>
          </rPr>
          <t>eric:</t>
        </r>
        <r>
          <rPr>
            <sz val="8"/>
            <color indexed="81"/>
            <rFont val="Tahoma"/>
            <family val="2"/>
          </rPr>
          <t xml:space="preserve">
Wholesale/resale price by refiners (cents/gal) obtained from http://tonto.eia.doe.gov/dnav/pet/hist/a703700002m.htm</t>
        </r>
      </text>
    </comment>
    <comment ref="BS6" authorId="0">
      <text>
        <r>
          <rPr>
            <b/>
            <sz val="8"/>
            <color indexed="81"/>
            <rFont val="Tahoma"/>
            <family val="2"/>
          </rPr>
          <t>eric:</t>
        </r>
        <r>
          <rPr>
            <sz val="8"/>
            <color indexed="81"/>
            <rFont val="Tahoma"/>
            <family val="2"/>
          </rPr>
          <t xml:space="preserve">
wholesale/resale price by refiners (cents/gal) obtained from http://tonto.eia.doe.gov/dnav/pet/hist/a203750062m.htm</t>
        </r>
      </text>
    </comment>
    <comment ref="BT6" authorId="0">
      <text>
        <r>
          <rPr>
            <b/>
            <sz val="8"/>
            <color indexed="81"/>
            <rFont val="Tahoma"/>
            <family val="2"/>
          </rPr>
          <t>eric:</t>
        </r>
        <r>
          <rPr>
            <sz val="8"/>
            <color indexed="81"/>
            <rFont val="Tahoma"/>
            <family val="2"/>
          </rPr>
          <t xml:space="preserve">
Wholesale/resale price by refiners (cents/gal) obtained from http://tonto.eia.doe.gov/dnav/pet/hist/a303700002m.htm</t>
        </r>
      </text>
    </comment>
    <comment ref="BV6" authorId="0">
      <text>
        <r>
          <rPr>
            <b/>
            <sz val="8"/>
            <color indexed="81"/>
            <rFont val="Tahoma"/>
            <family val="2"/>
          </rPr>
          <t>eric:</t>
        </r>
        <r>
          <rPr>
            <sz val="8"/>
            <color indexed="81"/>
            <rFont val="Tahoma"/>
            <family val="2"/>
          </rPr>
          <t xml:space="preserve">
EIA retail gasoline prices obtained from http://tonto.eia.doe.gov/dnav/pet/hist/mg_tt_cam.htm</t>
        </r>
      </text>
    </comment>
    <comment ref="BW6" authorId="0">
      <text>
        <r>
          <rPr>
            <b/>
            <sz val="8"/>
            <color indexed="81"/>
            <rFont val="Tahoma"/>
            <charset val="1"/>
          </rPr>
          <t>eric:</t>
        </r>
        <r>
          <rPr>
            <sz val="8"/>
            <color indexed="81"/>
            <rFont val="Tahoma"/>
            <charset val="1"/>
          </rPr>
          <t xml:space="preserve">
EIA retail diesel prices obtained from </t>
        </r>
        <r>
          <rPr>
            <sz val="8"/>
            <color indexed="81"/>
            <rFont val="Tahoma"/>
            <family val="2"/>
          </rPr>
          <t>http://tonto.eia.doe.gov/dnav/pet/hist/ddr007m.htm</t>
        </r>
      </text>
    </comment>
  </commentList>
</comments>
</file>

<file path=xl/sharedStrings.xml><?xml version="1.0" encoding="utf-8"?>
<sst xmlns="http://schemas.openxmlformats.org/spreadsheetml/2006/main" count="1123" uniqueCount="305">
  <si>
    <t>WEEKLY REFINERY PRODUCTION AND STOCKS LEVELS</t>
  </si>
  <si>
    <t>WEEKLY FUELS WATCH REPORT</t>
  </si>
  <si>
    <t>Refinery Input</t>
  </si>
  <si>
    <t>Crude Oil</t>
  </si>
  <si>
    <t>Refinery Production</t>
  </si>
  <si>
    <t>Motor Gasoline</t>
  </si>
  <si>
    <t>Other Finished</t>
  </si>
  <si>
    <t>Oxygenated</t>
  </si>
  <si>
    <t>Reformulated</t>
  </si>
  <si>
    <t>Total Gasoline</t>
  </si>
  <si>
    <t>Jet Fuel: Kerosene-Naphtha</t>
  </si>
  <si>
    <t>Distillates</t>
  </si>
  <si>
    <t>CARB-Diesel</t>
  </si>
  <si>
    <t>Other Diesel Fuel</t>
  </si>
  <si>
    <t>Total Distillate</t>
  </si>
  <si>
    <t>Residual</t>
  </si>
  <si>
    <t>Refinery Stocks</t>
  </si>
  <si>
    <t>Gasoline Blending Components</t>
  </si>
  <si>
    <t>obtained from: http://www.energyalmanac.ca.gov/petroleum/fuels_watch/index.html</t>
  </si>
  <si>
    <t>CA FY2006</t>
  </si>
  <si>
    <t>Production</t>
  </si>
  <si>
    <t>Price</t>
  </si>
  <si>
    <t>OILGAS</t>
  </si>
  <si>
    <t>OILREF</t>
  </si>
  <si>
    <t>DISTELECT</t>
  </si>
  <si>
    <t>DISTGAS</t>
  </si>
  <si>
    <t>Consumption</t>
  </si>
  <si>
    <t>CA FY2006 Energy Output</t>
  </si>
  <si>
    <t>Date</t>
  </si>
  <si>
    <t>WTI</t>
  </si>
  <si>
    <t>EIA crude oil spot prices/barrel obtained from http://tonto.eia.doe.gov/dnav/pet/hist/rwtcm.htm</t>
  </si>
  <si>
    <t>Gas Production (million cubic feet)</t>
  </si>
  <si>
    <t>Output (billion $)</t>
  </si>
  <si>
    <t>WTI annual average ($/bbl)</t>
  </si>
  <si>
    <t>Wellhead annual average ($/1000 cubic ft)</t>
  </si>
  <si>
    <t>Oil production (million barrels)</t>
  </si>
  <si>
    <t xml:space="preserve"> Net Generation by State by Type of Producer by Energy Source, 1990-2006</t>
  </si>
  <si>
    <t>YEAR</t>
  </si>
  <si>
    <t>STATE</t>
  </si>
  <si>
    <t>TYPE OF PRODUCER</t>
  </si>
  <si>
    <t>ENERGY SOURCE</t>
  </si>
  <si>
    <t>GENERATION (Megawatthours)</t>
  </si>
  <si>
    <t>CA</t>
  </si>
  <si>
    <t>Total Electric Power Industry</t>
  </si>
  <si>
    <t>Total</t>
  </si>
  <si>
    <t>Total OILGAS output (billion $)</t>
  </si>
  <si>
    <t>Average retail price (cents per kilowatthour)</t>
  </si>
  <si>
    <t>Total DISTELECT ouput (billion $)</t>
  </si>
  <si>
    <t>Net generation (megawatthours)</t>
  </si>
  <si>
    <t>State Historical Tables obtained from http://www.eia.doe.gov/cneaf/electricity/epa/epa_sum.html
Released: October 26, 2007
Next Update: October 2008</t>
  </si>
  <si>
    <t>Total Consumption (million cubic feet)</t>
  </si>
  <si>
    <t>Residential</t>
  </si>
  <si>
    <t>Commercial</t>
  </si>
  <si>
    <t>Industrial</t>
  </si>
  <si>
    <t>Vehicle Fuel</t>
  </si>
  <si>
    <t>Electric Power</t>
  </si>
  <si>
    <t>Weight</t>
  </si>
  <si>
    <t>Average weighted price</t>
  </si>
  <si>
    <t>Price (thousand cubic feet)</t>
  </si>
  <si>
    <t>Total DISTGAS output (billion $)</t>
  </si>
  <si>
    <t>Natural Gas Price calculation</t>
  </si>
  <si>
    <t>Total OILREF output (billion $)</t>
  </si>
  <si>
    <t>Gasoline</t>
  </si>
  <si>
    <t>Jet fuel</t>
  </si>
  <si>
    <t>US</t>
  </si>
  <si>
    <t>No. 1 Distillate</t>
  </si>
  <si>
    <t>No.2 Distillate</t>
  </si>
  <si>
    <t>ratio</t>
  </si>
  <si>
    <t>Kerosene Type Jet Fuel</t>
  </si>
  <si>
    <t>No. 2 Distillate</t>
  </si>
  <si>
    <t>Residual fuel oil</t>
  </si>
  <si>
    <t>Price Ratios</t>
  </si>
  <si>
    <t>CAFY2006</t>
  </si>
  <si>
    <t>No.1 Distillate</t>
  </si>
  <si>
    <t>N/A</t>
  </si>
  <si>
    <t>CA FY2006 $/gal</t>
  </si>
  <si>
    <t>CAPITAL</t>
  </si>
  <si>
    <t>LABOR</t>
  </si>
  <si>
    <t>WOOD</t>
  </si>
  <si>
    <t>WHOLEDUR</t>
  </si>
  <si>
    <t>VEHICLESHIPS</t>
  </si>
  <si>
    <t>VEHICLEPARTS</t>
  </si>
  <si>
    <t>VEHICLEOTHER</t>
  </si>
  <si>
    <t>VEHICLEMFG</t>
  </si>
  <si>
    <t>VEHICLEBODY</t>
  </si>
  <si>
    <t>VEHICLEAERO</t>
  </si>
  <si>
    <t>TRANSPORT</t>
  </si>
  <si>
    <t>TEXLEATH</t>
  </si>
  <si>
    <t>SCAGOTHER</t>
  </si>
  <si>
    <t>SCAGCONCRETE</t>
  </si>
  <si>
    <t>RETAILOTHER</t>
  </si>
  <si>
    <t>RETAILGAS</t>
  </si>
  <si>
    <t>RETAILVEH</t>
  </si>
  <si>
    <t>RECENTER</t>
  </si>
  <si>
    <t>RECAMUSE</t>
  </si>
  <si>
    <t>PULPMILL</t>
  </si>
  <si>
    <t>PRORESEARCH</t>
  </si>
  <si>
    <t>PROOTHER</t>
  </si>
  <si>
    <t>PROLEGAL</t>
  </si>
  <si>
    <t>PRODESIGN</t>
  </si>
  <si>
    <t>PROCONSULT</t>
  </si>
  <si>
    <t>PROCOMPDES</t>
  </si>
  <si>
    <t>PROARCHITECT</t>
  </si>
  <si>
    <t>PROADVERTISE</t>
  </si>
  <si>
    <t>PROACCOUNT</t>
  </si>
  <si>
    <t>PRINT</t>
  </si>
  <si>
    <t>PRIMEMTL</t>
  </si>
  <si>
    <t>PLASTICS</t>
  </si>
  <si>
    <t>PERSSERV</t>
  </si>
  <si>
    <t>PAPER</t>
  </si>
  <si>
    <t>OTHERPRIME</t>
  </si>
  <si>
    <t>MISCMFG</t>
  </si>
  <si>
    <t>METALFAB</t>
  </si>
  <si>
    <t>MEDSA</t>
  </si>
  <si>
    <t>MEDNURSE</t>
  </si>
  <si>
    <t>MEDHOSP</t>
  </si>
  <si>
    <t>MEDAMB</t>
  </si>
  <si>
    <t>MACHINERY</t>
  </si>
  <si>
    <t>LABDENT</t>
  </si>
  <si>
    <t>INFOTEL</t>
  </si>
  <si>
    <t>INFOOTH</t>
  </si>
  <si>
    <t>INFOMPICT</t>
  </si>
  <si>
    <t>INFOCOM</t>
  </si>
  <si>
    <t>INDGAS</t>
  </si>
  <si>
    <t>GLASS</t>
  </si>
  <si>
    <t>FURN</t>
  </si>
  <si>
    <t>FOODPROC</t>
  </si>
  <si>
    <t>FOODOTHR</t>
  </si>
  <si>
    <t>FOODMFG</t>
  </si>
  <si>
    <t>FINSECURITIES</t>
  </si>
  <si>
    <t>FINREAL</t>
  </si>
  <si>
    <t>FINOTHER</t>
  </si>
  <si>
    <t>FININSURE</t>
  </si>
  <si>
    <t>FINBANKS</t>
  </si>
  <si>
    <t>ELECTRIC</t>
  </si>
  <si>
    <t>EDUCATION</t>
  </si>
  <si>
    <t>DISTOTH</t>
  </si>
  <si>
    <t>CONRES</t>
  </si>
  <si>
    <t>CONNONRES</t>
  </si>
  <si>
    <t>COMPPARTS</t>
  </si>
  <si>
    <t>COMPMFG</t>
  </si>
  <si>
    <t>COMPMEDIA</t>
  </si>
  <si>
    <t>COMPINST</t>
  </si>
  <si>
    <t>COMPCOMM</t>
  </si>
  <si>
    <t>COMPAUDIO</t>
  </si>
  <si>
    <t>CHEMSSOAPS</t>
  </si>
  <si>
    <t>CHEMSOTHER</t>
  </si>
  <si>
    <t>CHEMSDRUGS</t>
  </si>
  <si>
    <t>CHEMSBASIC</t>
  </si>
  <si>
    <t>CEMENT</t>
  </si>
  <si>
    <t>BUSSERVICES</t>
  </si>
  <si>
    <t>BEVTOBAC</t>
  </si>
  <si>
    <t>APPAREL</t>
  </si>
  <si>
    <t>AGRIC</t>
  </si>
  <si>
    <t>ADMINTEMP</t>
  </si>
  <si>
    <t>ADMINSECURITY</t>
  </si>
  <si>
    <t>ADMINOTHER</t>
  </si>
  <si>
    <t>ADMINBUILD</t>
  </si>
  <si>
    <t>ACCRESTAURANTS</t>
  </si>
  <si>
    <t>ACCHOTELS</t>
  </si>
  <si>
    <t>NA</t>
  </si>
  <si>
    <t>Ratio</t>
  </si>
  <si>
    <t>US 2002 ($m)</t>
  </si>
  <si>
    <t>Adjusted</t>
  </si>
  <si>
    <t>CA 2006 ($m)</t>
  </si>
  <si>
    <t>WHOLENON</t>
  </si>
  <si>
    <t>WHOLEAGENT</t>
  </si>
  <si>
    <t>RETAILSPORT</t>
  </si>
  <si>
    <t>RETAILNON</t>
  </si>
  <si>
    <t>RETAILMISC</t>
  </si>
  <si>
    <t>RETAILGEN</t>
  </si>
  <si>
    <t>RETAILFURN</t>
  </si>
  <si>
    <t>RETAILFOOD</t>
  </si>
  <si>
    <t>RETAILELECT</t>
  </si>
  <si>
    <t>RETAILDRUG</t>
  </si>
  <si>
    <t>RETAILBUILD</t>
  </si>
  <si>
    <t>RETAILAPP</t>
  </si>
  <si>
    <t>ACCSPECIALFOOD</t>
  </si>
  <si>
    <t>ACCFASTFOOD</t>
  </si>
  <si>
    <t>ACCBARS</t>
  </si>
  <si>
    <t>Final Sectors</t>
  </si>
  <si>
    <t>Final Ratios of CA 2006 Wages to US 2002</t>
  </si>
  <si>
    <t>Other miscellaneous mfg</t>
  </si>
  <si>
    <t>California</t>
  </si>
  <si>
    <t>Medical equipment &amp; supplies mfg</t>
  </si>
  <si>
    <t>Miscellaneous mfg</t>
  </si>
  <si>
    <t>Other furniture related product mfg</t>
  </si>
  <si>
    <t>Office furniture (including fixtures) mfg</t>
  </si>
  <si>
    <t>Household &amp; institutional furniture &amp; kitchen cabinet mfg</t>
  </si>
  <si>
    <t>Furniture &amp; related product mfg</t>
  </si>
  <si>
    <t>Other transportation equipment mfg</t>
  </si>
  <si>
    <t>Ship &amp; boat building</t>
  </si>
  <si>
    <t>Aerospace product &amp; parts mfg</t>
  </si>
  <si>
    <t>Motor vehicle parts mfg</t>
  </si>
  <si>
    <t>Motor vehicle body &amp; trailer mfg</t>
  </si>
  <si>
    <t>Motor vehicle mfg</t>
  </si>
  <si>
    <t>Transportation equipment mfg</t>
  </si>
  <si>
    <t>Other electrical equipment &amp; component mfg</t>
  </si>
  <si>
    <t>Electrical equipment mfg</t>
  </si>
  <si>
    <t>Household appliance mfg</t>
  </si>
  <si>
    <t>Electric lighting equipment mfg</t>
  </si>
  <si>
    <t>Electrical equipment, appliance, &amp; component mfg</t>
  </si>
  <si>
    <t>Mfg &amp; reproducing magnetic &amp; optical media</t>
  </si>
  <si>
    <t>Navigational, measuring, medical, &amp; control instruments mfg</t>
  </si>
  <si>
    <t>Semiconductor &amp; other electronic component mfg</t>
  </si>
  <si>
    <t>Audio &amp; video equipment mfg</t>
  </si>
  <si>
    <t>Communications equipment mfg</t>
  </si>
  <si>
    <t>Computer &amp; peripheral equipment mfg</t>
  </si>
  <si>
    <t>Computer &amp; electronic product mfg</t>
  </si>
  <si>
    <t>Other general purpose machinery mfg</t>
  </si>
  <si>
    <t>Engine, turbine, &amp; power transmission equipment mfg</t>
  </si>
  <si>
    <t>Metalworking machinery mfg</t>
  </si>
  <si>
    <t>Ventilation, heating, AC, &amp; commercial refrigeration equip mfg</t>
  </si>
  <si>
    <t>Commercial &amp; service industry machinery mfg</t>
  </si>
  <si>
    <t>Industrial machinery mfg</t>
  </si>
  <si>
    <t>Agriculture, construction, &amp; mining machinery mfg</t>
  </si>
  <si>
    <t>Machinery mfg</t>
  </si>
  <si>
    <t>Other fabricated metal product mfg</t>
  </si>
  <si>
    <t>Coating, engraving, heat treating, &amp; allied activities</t>
  </si>
  <si>
    <t>Machine shops, turned product, &amp; screw, nut, &amp; bolt mfg</t>
  </si>
  <si>
    <t>Spring &amp; wire product mfg</t>
  </si>
  <si>
    <t>Hardware mfg</t>
  </si>
  <si>
    <t>Boiler, tank, &amp; shipping container mfg</t>
  </si>
  <si>
    <t>Architectural &amp; structural metals mfg</t>
  </si>
  <si>
    <t>Cutlery &amp; handtool mfg</t>
  </si>
  <si>
    <t>Forging &amp; stamping</t>
  </si>
  <si>
    <t>Fabricated metal product mfg</t>
  </si>
  <si>
    <t>Foundries</t>
  </si>
  <si>
    <t>Nonferrous metal (except aluminum) production &amp; processing</t>
  </si>
  <si>
    <t>Alumina &amp; aluminum production &amp; processing</t>
  </si>
  <si>
    <t>Steel product mfg from purchased steel</t>
  </si>
  <si>
    <t>Iron &amp; steel mills &amp; ferroalloy mfg</t>
  </si>
  <si>
    <t>Primary metal mfg</t>
  </si>
  <si>
    <t>Other nonmetallic mineral product mfg</t>
  </si>
  <si>
    <t>Lime &amp; gypsum product mfg</t>
  </si>
  <si>
    <t>Cement &amp; concrete product mfg</t>
  </si>
  <si>
    <t>Glass &amp; glass product mfg</t>
  </si>
  <si>
    <t>Clay product &amp; refractory mfg</t>
  </si>
  <si>
    <t>Nonmetallic mineral product mfg</t>
  </si>
  <si>
    <t>Rubber product mfg</t>
  </si>
  <si>
    <t>Plastics product mfg</t>
  </si>
  <si>
    <t>Plastics &amp; rubber products mfg</t>
  </si>
  <si>
    <t>Other chemical product &amp; preparation mfg</t>
  </si>
  <si>
    <t>Soap, cleaning compound, &amp; toilet preparation mfg</t>
  </si>
  <si>
    <t>Paint, coating, &amp; adhesive mfg</t>
  </si>
  <si>
    <t>Pharmaceutical &amp; medicine mfg</t>
  </si>
  <si>
    <t>Pesticide, fertilizer, &amp; other agricultural chemical mfg</t>
  </si>
  <si>
    <t>Resin, syn rubber, &amp; artificial syn fibers &amp; filaments mfg</t>
  </si>
  <si>
    <t>Basic chemical mfg</t>
  </si>
  <si>
    <t>Chemical mfg</t>
  </si>
  <si>
    <t>Petroleum &amp; coal products mfg</t>
  </si>
  <si>
    <t>Printing &amp; related support activities</t>
  </si>
  <si>
    <t>Converted paper product mfg</t>
  </si>
  <si>
    <t>Pulp, paper, &amp; paperboard mills</t>
  </si>
  <si>
    <t>Paper mfg</t>
  </si>
  <si>
    <t>Other wood product mfg</t>
  </si>
  <si>
    <t>Veneer, plywood, &amp; engineered wood product mfg</t>
  </si>
  <si>
    <t>Sawmills &amp; wood preservation</t>
  </si>
  <si>
    <t>Wood product mfg</t>
  </si>
  <si>
    <t>Other leather &amp; allied product mfg</t>
  </si>
  <si>
    <t>Footwear mfg</t>
  </si>
  <si>
    <t>Leather &amp; allied product mfg</t>
  </si>
  <si>
    <t>Apparel accessories &amp; other apparel mfg</t>
  </si>
  <si>
    <t>Cut &amp; sew apparel mfg</t>
  </si>
  <si>
    <t>Apparel mfg</t>
  </si>
  <si>
    <t>Other textile product mills</t>
  </si>
  <si>
    <t>Textile furnishings mills</t>
  </si>
  <si>
    <t>Textile product mills</t>
  </si>
  <si>
    <t>Textile &amp; fabric finishing &amp; fabric coating mills</t>
  </si>
  <si>
    <t>Fabric mills</t>
  </si>
  <si>
    <t>Textile mills</t>
  </si>
  <si>
    <t>Beverage mfg</t>
  </si>
  <si>
    <t>Beverage &amp; tobacco product mfg</t>
  </si>
  <si>
    <t>Other food mfg</t>
  </si>
  <si>
    <t>Bakeries &amp; tortilla mfg</t>
  </si>
  <si>
    <t>Seafood product preparation &amp; packaging</t>
  </si>
  <si>
    <t>Animal  slaughtering &amp; processing</t>
  </si>
  <si>
    <t>Dairy product mfg</t>
  </si>
  <si>
    <t>Fruit &amp; vegetable preserving &amp; specialty food mfg</t>
  </si>
  <si>
    <t>Sugar &amp; confectionery product mfg</t>
  </si>
  <si>
    <t>Grain &amp; oilseed milling</t>
  </si>
  <si>
    <t>Animal food mfg</t>
  </si>
  <si>
    <t>Food mfg</t>
  </si>
  <si>
    <t>Manufacturing</t>
  </si>
  <si>
    <t>31-33</t>
  </si>
  <si>
    <t>Total value of shps ($1000)</t>
  </si>
  <si>
    <t>Year</t>
  </si>
  <si>
    <t>SAM</t>
  </si>
  <si>
    <t>Meaning of NAICS-based code</t>
  </si>
  <si>
    <t>NAICS-based code</t>
  </si>
  <si>
    <t>Geographic Area Name</t>
  </si>
  <si>
    <t>SAM sector</t>
  </si>
  <si>
    <t>NAICS</t>
  </si>
  <si>
    <t xml:space="preserve">NOTE: For information on confidentiality protection, sampling error, nonsampling error, and definitions, see Survey Methodology.
For information on the ASM industry groupings, see Comparability.
Data in this table represent those available when this report was created. Data may not be available for all NAICS industries or geographies.
</t>
  </si>
  <si>
    <t>Manufacturing Output (total value of shipments)</t>
  </si>
  <si>
    <t>Sector 31: Annual Survey of Manufactures: Geographic Area Statistics: Statistics for All Manufacturing by State: 2006 and 2005</t>
  </si>
  <si>
    <t>Obtained from: http://factfinder.census.gov/servlet/IBQTable?_bm=y&amp;-ds_name=AM0631AS101&amp;-geo_id=04000US06&amp;-search_results=01000US&amp;-_lang=en</t>
  </si>
  <si>
    <t>Check</t>
  </si>
  <si>
    <t>Column Sum</t>
  </si>
  <si>
    <t>WHOLESALE</t>
  </si>
  <si>
    <t>ACCOTHER</t>
  </si>
  <si>
    <t>CA Retail</t>
  </si>
  <si>
    <t>"retail" gasoline ouput</t>
  </si>
  <si>
    <t>Diesel</t>
  </si>
  <si>
    <t>"retail" diesel output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</si>
</sst>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mm/dd/yy"/>
    <numFmt numFmtId="166" formatCode="mmm\-yyyy"/>
    <numFmt numFmtId="167" formatCode="&quot;$&quot;#,##0.00"/>
    <numFmt numFmtId="168" formatCode="#,##0.000"/>
    <numFmt numFmtId="169" formatCode="&quot;$&quot;#,##0.000"/>
    <numFmt numFmtId="170" formatCode="#,##0.0000"/>
  </numFmts>
  <fonts count="21" x14ac:knownFonts="1">
    <font>
      <sz val="11"/>
      <color theme="1"/>
      <name val="Calibri"/>
      <family val="2"/>
      <scheme val="minor"/>
    </font>
    <font>
      <sz val="10"/>
      <name val="Arial"/>
      <family val="2"/>
    </font>
    <font>
      <b/>
      <sz val="14"/>
      <name val="Arial"/>
      <family val="2"/>
    </font>
    <font>
      <u/>
      <sz val="10"/>
      <name val="Arial"/>
      <family val="2"/>
    </font>
    <font>
      <b/>
      <u/>
      <sz val="10"/>
      <name val="Arial"/>
      <family val="2"/>
    </font>
    <font>
      <sz val="10"/>
      <color indexed="8"/>
      <name val="MS Sans Serif"/>
      <family val="2"/>
    </font>
    <font>
      <sz val="10"/>
      <color indexed="8"/>
      <name val="Arial"/>
      <family val="2"/>
    </font>
    <font>
      <i/>
      <sz val="10"/>
      <name val="Arial"/>
      <family val="2"/>
    </font>
    <font>
      <b/>
      <sz val="10"/>
      <name val="Arial"/>
      <family val="2"/>
    </font>
    <font>
      <sz val="8"/>
      <color indexed="81"/>
      <name val="Tahoma"/>
      <family val="2"/>
    </font>
    <font>
      <b/>
      <sz val="8"/>
      <color indexed="81"/>
      <name val="Tahoma"/>
      <family val="2"/>
    </font>
    <font>
      <b/>
      <sz val="11"/>
      <name val="Arial"/>
      <family val="2"/>
    </font>
    <font>
      <sz val="8"/>
      <color indexed="81"/>
      <name val="Tahoma"/>
      <charset val="1"/>
    </font>
    <font>
      <b/>
      <sz val="8"/>
      <color indexed="81"/>
      <name val="Tahoma"/>
      <charset val="1"/>
    </font>
    <font>
      <b/>
      <sz val="11"/>
      <color theme="1"/>
      <name val="Calibri"/>
      <family val="2"/>
      <scheme val="minor"/>
    </font>
    <font>
      <b/>
      <sz val="12"/>
      <color theme="1"/>
      <name val="Calibri"/>
      <family val="2"/>
      <scheme val="minor"/>
    </font>
    <font>
      <sz val="11"/>
      <color theme="9" tint="-0.499984740745262"/>
      <name val="Calibri"/>
      <family val="2"/>
      <scheme val="minor"/>
    </font>
    <font>
      <sz val="11"/>
      <color rgb="FF00B050"/>
      <name val="Calibri"/>
      <family val="2"/>
      <scheme val="minor"/>
    </font>
    <font>
      <sz val="11"/>
      <color rgb="FF9C0006"/>
      <name val="Calibri"/>
      <family val="2"/>
      <scheme val="minor"/>
    </font>
    <font>
      <sz val="11"/>
      <color rgb="FF006100"/>
      <name val="Calibri"/>
      <family val="2"/>
      <scheme val="minor"/>
    </font>
    <font>
      <sz val="11"/>
      <color rgb="FF9C6500"/>
      <name val="Calibri"/>
      <family val="2"/>
      <scheme val="minor"/>
    </font>
  </fonts>
  <fills count="5">
    <fill>
      <patternFill patternType="none"/>
    </fill>
    <fill>
      <patternFill patternType="gray125"/>
    </fill>
    <fill>
      <patternFill patternType="solid">
        <fgColor rgb="FFFFC7CE"/>
      </patternFill>
    </fill>
    <fill>
      <patternFill patternType="solid">
        <fgColor rgb="FFC6EFCE"/>
      </patternFill>
    </fill>
    <fill>
      <patternFill patternType="solid">
        <fgColor rgb="FFFFEB9C"/>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6">
    <xf numFmtId="0" fontId="0" fillId="0" borderId="0"/>
    <xf numFmtId="0" fontId="1" fillId="0" borderId="0"/>
    <xf numFmtId="0" fontId="5" fillId="0" borderId="0"/>
    <xf numFmtId="0" fontId="18" fillId="2" borderId="0" applyNumberFormat="0" applyBorder="0" applyAlignment="0" applyProtection="0"/>
    <xf numFmtId="0" fontId="19" fillId="3" borderId="0" applyNumberFormat="0" applyBorder="0" applyAlignment="0" applyProtection="0"/>
    <xf numFmtId="0" fontId="20" fillId="4" borderId="0" applyNumberFormat="0" applyBorder="0" applyAlignment="0" applyProtection="0"/>
  </cellStyleXfs>
  <cellXfs count="128">
    <xf numFmtId="0" fontId="0" fillId="0" borderId="0" xfId="0"/>
    <xf numFmtId="0" fontId="2" fillId="0" borderId="0" xfId="1" applyFont="1"/>
    <xf numFmtId="0" fontId="1" fillId="0" borderId="0" xfId="1" applyFont="1"/>
    <xf numFmtId="3" fontId="1" fillId="0" borderId="0" xfId="1" applyNumberFormat="1" applyFont="1"/>
    <xf numFmtId="164" fontId="1" fillId="0" borderId="0" xfId="1" applyNumberFormat="1" applyFont="1"/>
    <xf numFmtId="3" fontId="1" fillId="0" borderId="0" xfId="1" applyNumberFormat="1" applyFont="1" applyAlignment="1">
      <alignment horizontal="right"/>
    </xf>
    <xf numFmtId="164" fontId="1" fillId="0" borderId="0" xfId="1" applyNumberFormat="1" applyFont="1" applyAlignment="1">
      <alignment horizontal="right"/>
    </xf>
    <xf numFmtId="165" fontId="3" fillId="0" borderId="0" xfId="1" applyNumberFormat="1" applyFont="1" applyAlignment="1">
      <alignment horizontal="right"/>
    </xf>
    <xf numFmtId="3" fontId="1" fillId="0" borderId="0" xfId="2" applyNumberFormat="1" applyFont="1" applyFill="1" applyBorder="1" applyAlignment="1">
      <alignment horizontal="right" wrapText="1"/>
    </xf>
    <xf numFmtId="0" fontId="6" fillId="0" borderId="0" xfId="1" applyFont="1"/>
    <xf numFmtId="3" fontId="6" fillId="0" borderId="0" xfId="1" applyNumberFormat="1" applyFont="1"/>
    <xf numFmtId="3" fontId="3" fillId="0" borderId="0" xfId="1" applyNumberFormat="1" applyFont="1"/>
    <xf numFmtId="0" fontId="7" fillId="0" borderId="0" xfId="1" applyFont="1"/>
    <xf numFmtId="0" fontId="1" fillId="0" borderId="0" xfId="1" applyFont="1" applyAlignment="1">
      <alignment horizontal="left"/>
    </xf>
    <xf numFmtId="0" fontId="4" fillId="0" borderId="0" xfId="1" applyFont="1"/>
    <xf numFmtId="0" fontId="14" fillId="0" borderId="0" xfId="0" applyFont="1"/>
    <xf numFmtId="0" fontId="15" fillId="0" borderId="0" xfId="0" applyFont="1"/>
    <xf numFmtId="0" fontId="8" fillId="0" borderId="0" xfId="0" applyFont="1" applyAlignment="1">
      <alignment horizontal="center" wrapText="1"/>
    </xf>
    <xf numFmtId="166" fontId="0" fillId="0" borderId="0" xfId="0" applyNumberFormat="1"/>
    <xf numFmtId="0" fontId="8" fillId="0" borderId="0" xfId="0" applyFont="1" applyAlignment="1">
      <alignment horizontal="left"/>
    </xf>
    <xf numFmtId="0" fontId="0" fillId="0" borderId="1" xfId="0" applyBorder="1"/>
    <xf numFmtId="166" fontId="0" fillId="0" borderId="2" xfId="0" applyNumberFormat="1" applyBorder="1"/>
    <xf numFmtId="0" fontId="0" fillId="0" borderId="3" xfId="0" applyBorder="1"/>
    <xf numFmtId="166" fontId="0" fillId="0" borderId="4" xfId="0" applyNumberFormat="1" applyBorder="1"/>
    <xf numFmtId="0" fontId="0" fillId="0" borderId="5" xfId="0" applyBorder="1"/>
    <xf numFmtId="166" fontId="0" fillId="0" borderId="6" xfId="0" applyNumberFormat="1" applyBorder="1"/>
    <xf numFmtId="0" fontId="0" fillId="0" borderId="7" xfId="0" applyBorder="1"/>
    <xf numFmtId="0" fontId="8" fillId="0" borderId="8" xfId="0" applyFont="1" applyBorder="1" applyAlignment="1">
      <alignment horizontal="center" wrapText="1"/>
    </xf>
    <xf numFmtId="0" fontId="8" fillId="0" borderId="9" xfId="0" applyFont="1" applyBorder="1" applyAlignment="1">
      <alignment horizontal="center" wrapText="1"/>
    </xf>
    <xf numFmtId="0" fontId="14" fillId="0" borderId="8" xfId="0" applyFont="1" applyBorder="1"/>
    <xf numFmtId="167" fontId="14" fillId="0" borderId="9" xfId="0" applyNumberFormat="1" applyFont="1" applyBorder="1"/>
    <xf numFmtId="0" fontId="0" fillId="0" borderId="10" xfId="0" applyBorder="1"/>
    <xf numFmtId="0" fontId="0" fillId="0" borderId="11" xfId="0" applyBorder="1"/>
    <xf numFmtId="0" fontId="0" fillId="0" borderId="12" xfId="0" applyBorder="1"/>
    <xf numFmtId="0" fontId="0" fillId="0" borderId="2" xfId="0" applyBorder="1"/>
    <xf numFmtId="0" fontId="0" fillId="0" borderId="13" xfId="0" applyBorder="1"/>
    <xf numFmtId="0" fontId="0" fillId="0" borderId="4" xfId="0" applyBorder="1"/>
    <xf numFmtId="0" fontId="0" fillId="0" borderId="0" xfId="0" applyBorder="1"/>
    <xf numFmtId="167" fontId="0" fillId="0" borderId="5" xfId="0" applyNumberFormat="1" applyBorder="1"/>
    <xf numFmtId="0" fontId="0" fillId="0" borderId="6" xfId="0" applyBorder="1"/>
    <xf numFmtId="3" fontId="0" fillId="0" borderId="2" xfId="0" applyNumberFormat="1" applyBorder="1"/>
    <xf numFmtId="3" fontId="0" fillId="0" borderId="13" xfId="0" applyNumberFormat="1" applyBorder="1"/>
    <xf numFmtId="3" fontId="0" fillId="0" borderId="3" xfId="0" applyNumberFormat="1" applyBorder="1"/>
    <xf numFmtId="4" fontId="0" fillId="0" borderId="5" xfId="0" applyNumberFormat="1" applyBorder="1"/>
    <xf numFmtId="0" fontId="14" fillId="0" borderId="14" xfId="0" applyFont="1" applyBorder="1"/>
    <xf numFmtId="0" fontId="0" fillId="0" borderId="15" xfId="0" applyBorder="1"/>
    <xf numFmtId="0" fontId="14" fillId="0" borderId="9" xfId="0" applyFont="1" applyBorder="1"/>
    <xf numFmtId="0" fontId="0" fillId="0" borderId="14" xfId="0" applyBorder="1"/>
    <xf numFmtId="0" fontId="8" fillId="0" borderId="1" xfId="0" applyFont="1" applyBorder="1" applyAlignment="1">
      <alignment horizontal="left" vertical="center"/>
    </xf>
    <xf numFmtId="0" fontId="8" fillId="0" borderId="14" xfId="0" quotePrefix="1" applyNumberFormat="1" applyFont="1" applyFill="1" applyBorder="1" applyAlignment="1">
      <alignment horizontal="center" vertical="center"/>
    </xf>
    <xf numFmtId="3" fontId="8" fillId="0" borderId="14" xfId="0" quotePrefix="1" applyNumberFormat="1" applyFont="1" applyFill="1" applyBorder="1" applyAlignment="1">
      <alignment horizontal="center" vertical="center" wrapText="1"/>
    </xf>
    <xf numFmtId="0" fontId="8" fillId="0" borderId="14" xfId="0" quotePrefix="1" applyNumberFormat="1" applyFont="1" applyFill="1" applyBorder="1"/>
    <xf numFmtId="0" fontId="8" fillId="0" borderId="14" xfId="0" quotePrefix="1" applyNumberFormat="1" applyFont="1" applyFill="1" applyBorder="1" applyAlignment="1">
      <alignment horizontal="center"/>
    </xf>
    <xf numFmtId="0" fontId="1" fillId="0" borderId="14" xfId="0" quotePrefix="1" applyNumberFormat="1" applyFont="1" applyFill="1" applyBorder="1" applyAlignment="1">
      <alignment horizontal="left"/>
    </xf>
    <xf numFmtId="3" fontId="1" fillId="0" borderId="14" xfId="0" quotePrefix="1" applyNumberFormat="1" applyFont="1" applyFill="1" applyBorder="1" applyAlignment="1">
      <alignment horizontal="right"/>
    </xf>
    <xf numFmtId="0" fontId="0" fillId="0" borderId="10" xfId="0" applyFill="1" applyBorder="1"/>
    <xf numFmtId="0" fontId="0" fillId="0" borderId="0" xfId="0" applyAlignment="1">
      <alignment horizontal="center"/>
    </xf>
    <xf numFmtId="0" fontId="0" fillId="0" borderId="9" xfId="0" applyBorder="1"/>
    <xf numFmtId="10" fontId="0" fillId="0" borderId="10" xfId="0" applyNumberFormat="1" applyBorder="1"/>
    <xf numFmtId="10" fontId="0" fillId="0" borderId="11" xfId="0" applyNumberFormat="1" applyBorder="1"/>
    <xf numFmtId="10" fontId="0" fillId="0" borderId="12" xfId="0" applyNumberFormat="1" applyBorder="1"/>
    <xf numFmtId="2" fontId="0" fillId="0" borderId="14" xfId="0" applyNumberFormat="1" applyBorder="1"/>
    <xf numFmtId="0" fontId="14" fillId="0" borderId="15" xfId="0" applyFont="1" applyBorder="1"/>
    <xf numFmtId="0" fontId="14" fillId="0" borderId="2" xfId="0" applyFont="1" applyBorder="1"/>
    <xf numFmtId="0" fontId="14" fillId="0" borderId="3" xfId="0" applyFont="1" applyBorder="1"/>
    <xf numFmtId="0" fontId="14" fillId="0" borderId="12" xfId="0" applyFont="1" applyBorder="1"/>
    <xf numFmtId="0" fontId="8" fillId="0" borderId="0" xfId="1" applyFont="1"/>
    <xf numFmtId="167" fontId="1" fillId="0" borderId="0" xfId="1" applyNumberFormat="1" applyFont="1"/>
    <xf numFmtId="0" fontId="8" fillId="0" borderId="14" xfId="1" applyFont="1" applyBorder="1"/>
    <xf numFmtId="0" fontId="8" fillId="0" borderId="10" xfId="1" applyFont="1" applyBorder="1" applyAlignment="1">
      <alignment horizontal="center"/>
    </xf>
    <xf numFmtId="0" fontId="8" fillId="0" borderId="12" xfId="1" applyFont="1" applyBorder="1" applyAlignment="1">
      <alignment horizontal="center"/>
    </xf>
    <xf numFmtId="169" fontId="1" fillId="0" borderId="0" xfId="1" applyNumberFormat="1" applyFont="1"/>
    <xf numFmtId="0" fontId="8" fillId="0" borderId="10" xfId="1" applyFont="1" applyBorder="1"/>
    <xf numFmtId="0" fontId="8" fillId="0" borderId="12" xfId="1" applyFont="1" applyBorder="1"/>
    <xf numFmtId="0" fontId="1" fillId="0" borderId="2" xfId="1" applyFont="1" applyBorder="1"/>
    <xf numFmtId="0" fontId="1" fillId="0" borderId="13" xfId="1" applyFont="1" applyBorder="1"/>
    <xf numFmtId="0" fontId="1" fillId="0" borderId="3" xfId="1" applyFont="1" applyBorder="1"/>
    <xf numFmtId="0" fontId="1" fillId="0" borderId="4" xfId="1" applyFont="1" applyBorder="1"/>
    <xf numFmtId="0" fontId="1" fillId="0" borderId="0" xfId="1" applyFont="1" applyBorder="1"/>
    <xf numFmtId="0" fontId="1" fillId="0" borderId="5" xfId="1" applyFont="1" applyBorder="1"/>
    <xf numFmtId="0" fontId="1" fillId="0" borderId="6" xfId="1" applyFont="1" applyBorder="1"/>
    <xf numFmtId="0" fontId="1" fillId="0" borderId="1" xfId="1" applyFont="1" applyBorder="1"/>
    <xf numFmtId="0" fontId="1" fillId="0" borderId="7" xfId="1" applyFont="1" applyBorder="1"/>
    <xf numFmtId="0" fontId="1" fillId="0" borderId="8" xfId="1" applyFont="1" applyBorder="1"/>
    <xf numFmtId="0" fontId="1" fillId="0" borderId="15" xfId="1" applyFont="1" applyBorder="1"/>
    <xf numFmtId="0" fontId="1" fillId="0" borderId="9" xfId="1" applyFont="1" applyBorder="1"/>
    <xf numFmtId="0" fontId="1" fillId="0" borderId="10" xfId="1" applyFont="1" applyBorder="1"/>
    <xf numFmtId="0" fontId="1" fillId="0" borderId="11" xfId="1" applyFont="1" applyBorder="1"/>
    <xf numFmtId="0" fontId="1" fillId="0" borderId="12" xfId="1" applyFont="1" applyBorder="1"/>
    <xf numFmtId="2" fontId="1" fillId="0" borderId="10" xfId="1" applyNumberFormat="1" applyFont="1" applyBorder="1"/>
    <xf numFmtId="2" fontId="1" fillId="0" borderId="11" xfId="1" applyNumberFormat="1" applyFont="1" applyBorder="1"/>
    <xf numFmtId="168" fontId="14" fillId="0" borderId="9" xfId="0" applyNumberFormat="1" applyFont="1" applyBorder="1"/>
    <xf numFmtId="3" fontId="0" fillId="0" borderId="0" xfId="0" applyNumberFormat="1" applyBorder="1"/>
    <xf numFmtId="168" fontId="14" fillId="0" borderId="7" xfId="0" applyNumberFormat="1" applyFont="1" applyBorder="1"/>
    <xf numFmtId="0" fontId="14" fillId="0" borderId="13" xfId="0" applyFont="1" applyBorder="1"/>
    <xf numFmtId="168" fontId="0" fillId="0" borderId="5" xfId="0" applyNumberFormat="1" applyBorder="1"/>
    <xf numFmtId="3" fontId="0" fillId="0" borderId="5" xfId="0" applyNumberFormat="1" applyBorder="1"/>
    <xf numFmtId="3" fontId="0" fillId="0" borderId="4" xfId="0" applyNumberFormat="1" applyBorder="1"/>
    <xf numFmtId="3" fontId="0" fillId="0" borderId="0" xfId="0" applyNumberFormat="1"/>
    <xf numFmtId="10" fontId="0" fillId="0" borderId="0" xfId="0" applyNumberFormat="1"/>
    <xf numFmtId="168" fontId="0" fillId="0" borderId="0" xfId="0" applyNumberFormat="1"/>
    <xf numFmtId="3" fontId="0" fillId="0" borderId="7" xfId="0" applyNumberFormat="1" applyBorder="1"/>
    <xf numFmtId="0" fontId="0" fillId="0" borderId="5" xfId="0" applyFill="1" applyBorder="1"/>
    <xf numFmtId="0" fontId="0" fillId="0" borderId="4" xfId="0" applyFill="1" applyBorder="1"/>
    <xf numFmtId="0" fontId="0" fillId="0" borderId="0" xfId="0" applyNumberFormat="1" applyAlignment="1"/>
    <xf numFmtId="0" fontId="0" fillId="0" borderId="0" xfId="0" applyFill="1"/>
    <xf numFmtId="0" fontId="16" fillId="0" borderId="0" xfId="0" applyFont="1"/>
    <xf numFmtId="0" fontId="16" fillId="0" borderId="0" xfId="0" applyFont="1" applyFill="1"/>
    <xf numFmtId="0" fontId="17" fillId="0" borderId="0" xfId="0" applyFont="1"/>
    <xf numFmtId="170" fontId="0" fillId="0" borderId="0" xfId="0" applyNumberFormat="1"/>
    <xf numFmtId="0" fontId="18" fillId="2" borderId="0" xfId="3"/>
    <xf numFmtId="3" fontId="18" fillId="2" borderId="0" xfId="3" applyNumberFormat="1"/>
    <xf numFmtId="0" fontId="19" fillId="3" borderId="0" xfId="4"/>
    <xf numFmtId="3" fontId="19" fillId="3" borderId="0" xfId="4" applyNumberFormat="1"/>
    <xf numFmtId="0" fontId="20" fillId="4" borderId="0" xfId="5"/>
    <xf numFmtId="168" fontId="20" fillId="4" borderId="0" xfId="5" applyNumberFormat="1"/>
    <xf numFmtId="10" fontId="20" fillId="4" borderId="0" xfId="5" applyNumberFormat="1"/>
    <xf numFmtId="0" fontId="11" fillId="0" borderId="8" xfId="0" applyFont="1" applyFill="1" applyBorder="1" applyAlignment="1">
      <alignment horizontal="left" vertical="center" wrapText="1"/>
    </xf>
    <xf numFmtId="0" fontId="0" fillId="0" borderId="15" xfId="0" applyBorder="1"/>
    <xf numFmtId="0" fontId="0" fillId="0" borderId="9" xfId="0" applyBorder="1"/>
    <xf numFmtId="0" fontId="1" fillId="0" borderId="0" xfId="1" applyFont="1" applyAlignment="1">
      <alignment horizontal="left"/>
    </xf>
    <xf numFmtId="0" fontId="8" fillId="0" borderId="8" xfId="1" applyFont="1" applyBorder="1" applyAlignment="1">
      <alignment horizontal="center"/>
    </xf>
    <xf numFmtId="0" fontId="8" fillId="0" borderId="15" xfId="1" applyFont="1" applyBorder="1" applyAlignment="1">
      <alignment horizontal="center"/>
    </xf>
    <xf numFmtId="0" fontId="8" fillId="0" borderId="9" xfId="1" applyFont="1" applyBorder="1" applyAlignment="1">
      <alignment horizontal="center"/>
    </xf>
    <xf numFmtId="0" fontId="1" fillId="0" borderId="8" xfId="1" applyFont="1" applyBorder="1" applyAlignment="1">
      <alignment horizontal="center"/>
    </xf>
    <xf numFmtId="0" fontId="1" fillId="0" borderId="15" xfId="1" applyFont="1" applyBorder="1" applyAlignment="1">
      <alignment horizontal="center"/>
    </xf>
    <xf numFmtId="0" fontId="1" fillId="0" borderId="9" xfId="1" applyFont="1" applyBorder="1" applyAlignment="1">
      <alignment horizontal="center"/>
    </xf>
    <xf numFmtId="0" fontId="4" fillId="0" borderId="0" xfId="1" applyFont="1" applyAlignment="1">
      <alignment horizontal="left"/>
    </xf>
  </cellXfs>
  <cellStyles count="6">
    <cellStyle name="Bad" xfId="3" builtinId="27"/>
    <cellStyle name="Good" xfId="4" builtinId="26"/>
    <cellStyle name="Neutral" xfId="5" builtinId="28"/>
    <cellStyle name="Normal" xfId="0" builtinId="0"/>
    <cellStyle name="Normal 2" xfId="1"/>
    <cellStyle name="Normal_Sheet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99"/>
  <sheetViews>
    <sheetView zoomScaleNormal="100" workbookViewId="0">
      <pane xSplit="1" ySplit="1" topLeftCell="U29" activePane="bottomRight" state="frozen"/>
      <selection pane="topRight" activeCell="B1" sqref="B1"/>
      <selection pane="bottomLeft" activeCell="A2" sqref="A2"/>
      <selection pane="bottomRight" activeCell="Y23" sqref="Y23"/>
    </sheetView>
  </sheetViews>
  <sheetFormatPr defaultRowHeight="15" x14ac:dyDescent="0.25"/>
  <cols>
    <col min="14" max="14" width="9.7109375" bestFit="1" customWidth="1"/>
    <col min="20" max="20" width="10" bestFit="1" customWidth="1"/>
    <col min="25" max="25" width="12.7109375" style="105" bestFit="1" customWidth="1"/>
    <col min="26" max="27" width="9.140625" style="105"/>
    <col min="53" max="53" width="9.140625" style="105"/>
    <col min="54" max="54" width="10" style="105" customWidth="1"/>
    <col min="91" max="91" width="13.85546875" bestFit="1" customWidth="1"/>
    <col min="92" max="92" width="11.140625" bestFit="1" customWidth="1"/>
  </cols>
  <sheetData>
    <row r="1" spans="1:89" s="105" customFormat="1" x14ac:dyDescent="0.25">
      <c r="B1" s="105" t="s">
        <v>300</v>
      </c>
      <c r="C1" s="105" t="s">
        <v>158</v>
      </c>
      <c r="D1" s="105" t="s">
        <v>157</v>
      </c>
      <c r="E1" s="105" t="s">
        <v>156</v>
      </c>
      <c r="F1" s="105" t="s">
        <v>155</v>
      </c>
      <c r="G1" s="105" t="s">
        <v>154</v>
      </c>
      <c r="H1" s="105" t="s">
        <v>153</v>
      </c>
      <c r="I1" s="105" t="s">
        <v>152</v>
      </c>
      <c r="J1" s="105" t="s">
        <v>151</v>
      </c>
      <c r="K1" s="105" t="s">
        <v>150</v>
      </c>
      <c r="L1" s="105" t="s">
        <v>149</v>
      </c>
      <c r="M1" s="105" t="s">
        <v>148</v>
      </c>
      <c r="N1" s="105" t="s">
        <v>147</v>
      </c>
      <c r="O1" s="105" t="s">
        <v>146</v>
      </c>
      <c r="P1" s="105" t="s">
        <v>145</v>
      </c>
      <c r="Q1" s="105" t="s">
        <v>144</v>
      </c>
      <c r="R1" s="105" t="s">
        <v>143</v>
      </c>
      <c r="S1" s="105" t="s">
        <v>142</v>
      </c>
      <c r="T1" s="105" t="s">
        <v>141</v>
      </c>
      <c r="U1" s="105" t="s">
        <v>140</v>
      </c>
      <c r="V1" s="105" t="s">
        <v>139</v>
      </c>
      <c r="W1" s="105" t="s">
        <v>138</v>
      </c>
      <c r="X1" s="105" t="s">
        <v>137</v>
      </c>
      <c r="Y1" s="105" t="s">
        <v>24</v>
      </c>
      <c r="Z1" s="105" t="s">
        <v>25</v>
      </c>
      <c r="AA1" s="105" t="s">
        <v>136</v>
      </c>
      <c r="AB1" s="105" t="s">
        <v>135</v>
      </c>
      <c r="AC1" s="105" t="s">
        <v>134</v>
      </c>
      <c r="AD1" s="105" t="s">
        <v>133</v>
      </c>
      <c r="AE1" s="105" t="s">
        <v>132</v>
      </c>
      <c r="AF1" s="105" t="s">
        <v>131</v>
      </c>
      <c r="AG1" s="105" t="s">
        <v>130</v>
      </c>
      <c r="AH1" s="105" t="s">
        <v>129</v>
      </c>
      <c r="AI1" s="105" t="s">
        <v>128</v>
      </c>
      <c r="AJ1" s="105" t="s">
        <v>127</v>
      </c>
      <c r="AK1" s="105" t="s">
        <v>126</v>
      </c>
      <c r="AL1" s="105" t="s">
        <v>125</v>
      </c>
      <c r="AM1" s="105" t="s">
        <v>124</v>
      </c>
      <c r="AN1" s="105" t="s">
        <v>123</v>
      </c>
      <c r="AO1" s="105" t="s">
        <v>122</v>
      </c>
      <c r="AP1" s="105" t="s">
        <v>121</v>
      </c>
      <c r="AQ1" s="105" t="s">
        <v>120</v>
      </c>
      <c r="AR1" s="105" t="s">
        <v>119</v>
      </c>
      <c r="AS1" s="105" t="s">
        <v>118</v>
      </c>
      <c r="AT1" s="105" t="s">
        <v>117</v>
      </c>
      <c r="AU1" s="105" t="s">
        <v>116</v>
      </c>
      <c r="AV1" s="105" t="s">
        <v>115</v>
      </c>
      <c r="AW1" s="105" t="s">
        <v>114</v>
      </c>
      <c r="AX1" s="105" t="s">
        <v>113</v>
      </c>
      <c r="AY1" s="105" t="s">
        <v>112</v>
      </c>
      <c r="AZ1" s="105" t="s">
        <v>111</v>
      </c>
      <c r="BA1" s="105" t="s">
        <v>22</v>
      </c>
      <c r="BB1" s="105" t="s">
        <v>23</v>
      </c>
      <c r="BC1" s="105" t="s">
        <v>110</v>
      </c>
      <c r="BD1" s="105" t="s">
        <v>109</v>
      </c>
      <c r="BE1" s="105" t="s">
        <v>108</v>
      </c>
      <c r="BF1" s="105" t="s">
        <v>107</v>
      </c>
      <c r="BG1" s="105" t="s">
        <v>106</v>
      </c>
      <c r="BH1" s="105" t="s">
        <v>105</v>
      </c>
      <c r="BI1" s="105" t="s">
        <v>104</v>
      </c>
      <c r="BJ1" s="105" t="s">
        <v>103</v>
      </c>
      <c r="BK1" s="105" t="s">
        <v>102</v>
      </c>
      <c r="BL1" s="105" t="s">
        <v>101</v>
      </c>
      <c r="BM1" s="105" t="s">
        <v>100</v>
      </c>
      <c r="BN1" s="105" t="s">
        <v>99</v>
      </c>
      <c r="BO1" s="105" t="s">
        <v>98</v>
      </c>
      <c r="BP1" s="105" t="s">
        <v>97</v>
      </c>
      <c r="BQ1" s="105" t="s">
        <v>96</v>
      </c>
      <c r="BR1" s="105" t="s">
        <v>95</v>
      </c>
      <c r="BS1" s="105" t="s">
        <v>94</v>
      </c>
      <c r="BT1" s="105" t="s">
        <v>93</v>
      </c>
      <c r="BU1" s="105" t="s">
        <v>92</v>
      </c>
      <c r="BV1" s="105" t="s">
        <v>91</v>
      </c>
      <c r="BW1" s="105" t="s">
        <v>90</v>
      </c>
      <c r="BX1" s="105" t="s">
        <v>89</v>
      </c>
      <c r="BY1" s="105" t="s">
        <v>88</v>
      </c>
      <c r="BZ1" s="105" t="s">
        <v>87</v>
      </c>
      <c r="CA1" s="105" t="s">
        <v>86</v>
      </c>
      <c r="CB1" s="105" t="s">
        <v>85</v>
      </c>
      <c r="CC1" s="105" t="s">
        <v>84</v>
      </c>
      <c r="CD1" s="105" t="s">
        <v>83</v>
      </c>
      <c r="CE1" s="105" t="s">
        <v>82</v>
      </c>
      <c r="CF1" s="105" t="s">
        <v>81</v>
      </c>
      <c r="CG1" s="105" t="s">
        <v>80</v>
      </c>
      <c r="CH1" s="105" t="s">
        <v>299</v>
      </c>
      <c r="CI1" s="105" t="s">
        <v>78</v>
      </c>
      <c r="CJ1" s="105" t="s">
        <v>77</v>
      </c>
      <c r="CK1" s="105" t="s">
        <v>76</v>
      </c>
    </row>
    <row r="2" spans="1:89" x14ac:dyDescent="0.25">
      <c r="A2" t="s">
        <v>300</v>
      </c>
      <c r="B2">
        <f>'2002 US IO'!B2*AVERAGE('Wage Ratios'!$D$5:$F$5,'Wage Ratios'!$H$5)</f>
        <v>29.27169957511224</v>
      </c>
      <c r="C2">
        <f>'2002 US IO'!C2*'Wage Ratios'!$G$5</f>
        <v>129.65297683939392</v>
      </c>
      <c r="D2">
        <f>'2002 US IO'!D2*'Wage Ratios'!$I$5</f>
        <v>46.898238025445693</v>
      </c>
      <c r="E2">
        <f>'2002 US IO'!E2*'Wage Ratios'!$J$5</f>
        <v>60.930436066166649</v>
      </c>
      <c r="F2">
        <f>'2002 US IO'!F2*'Wage Ratios'!$K$5</f>
        <v>35.124925248109854</v>
      </c>
      <c r="G2">
        <f>'2002 US IO'!G2*'Wage Ratios'!$L$5</f>
        <v>116.40364057255543</v>
      </c>
      <c r="H2">
        <f>'2002 US IO'!H2*'Wage Ratios'!$M$5</f>
        <v>35.389702592159608</v>
      </c>
      <c r="I2" s="106">
        <f>'2006 AMS'!$D$5/1000*'2002 US IO'!I2/SUM('2002 US IO'!$I$2:$I$89)</f>
        <v>8.1648355251471791</v>
      </c>
      <c r="J2">
        <f>'2002 US IO'!J2*'Wage Ratios'!$O$5</f>
        <v>10.222791174267321</v>
      </c>
      <c r="K2">
        <f>'2002 US IO'!K2*'Wage Ratios'!$P$5</f>
        <v>120.50283611792948</v>
      </c>
      <c r="L2">
        <f>'2002 US IO'!L2*'Wage Ratios'!$Q$5</f>
        <v>1.1392476789120589</v>
      </c>
      <c r="M2">
        <f>'2002 US IO'!M2*'Wage Ratios'!$R$5</f>
        <v>7.0029992204469309</v>
      </c>
      <c r="N2" s="106">
        <f>'2006 AMS'!$D$6/1000*'2002 US IO'!N2/SUM('2002 US IO'!$N$2:$N$89)</f>
        <v>3.9706510587175119</v>
      </c>
      <c r="O2" s="106">
        <f>'2006 AMS'!$D$7/1000*'2002 US IO'!O2/'2002 US IO'!$O$92</f>
        <v>5.8173082772997002</v>
      </c>
      <c r="P2" s="106">
        <f>'2006 AMS'!$D$8/1000*'2002 US IO'!P2/'2002 US IO'!$P$92</f>
        <v>1.2633825931340177</v>
      </c>
      <c r="Q2">
        <f>'2002 US IO'!Q2*'Wage Ratios'!$V$5</f>
        <v>0.43696986838676399</v>
      </c>
      <c r="R2" s="106">
        <f>'2006 AMS'!$D$9/1000*'2002 US IO'!R2/'2002 US IO'!$R$92</f>
        <v>27.164339369565258</v>
      </c>
      <c r="S2" s="106">
        <f>'2006 AMS'!$D$10/1000*'2002 US IO'!S2/'2002 US IO'!$S$92</f>
        <v>61.501747416001287</v>
      </c>
      <c r="T2" s="106">
        <f>'2006 AMS'!$D$11/1000*'2002 US IO'!T2/'2002 US IO'!$T$92</f>
        <v>3.2365045167565474</v>
      </c>
      <c r="U2" s="106">
        <f>'2006 AMS'!$D$12/1000*'2002 US IO'!U2/'2002 US IO'!U$92</f>
        <v>6.3041919669160895E-2</v>
      </c>
      <c r="V2" s="106">
        <f>'2006 AMS'!$D$13/1000*'2002 US IO'!V2/'2002 US IO'!V$92</f>
        <v>17.689332937292018</v>
      </c>
      <c r="W2">
        <f>'2002 US IO'!W2*'Wage Ratios'!$AB$5</f>
        <v>72.065752857417309</v>
      </c>
      <c r="X2">
        <f>'2002 US IO'!X2*'Wage Ratios'!$AC$5</f>
        <v>73.872582082414255</v>
      </c>
      <c r="Y2" s="108">
        <f>'2002 US IO'!Y2*('Energy Outputs'!$D$16*1000)/'2002 US IO'!Y$92</f>
        <v>38.69634989545338</v>
      </c>
      <c r="Z2" s="108">
        <f>'2002 US IO'!Z2*('Energy Outputs'!$D$20*1000)/'2002 US IO'!Z$92</f>
        <v>28.122600961600966</v>
      </c>
      <c r="AA2" s="105">
        <f>'2002 US IO'!AA2*'Wage Ratios'!$AF$5</f>
        <v>6.7203547837445399</v>
      </c>
      <c r="AB2">
        <f>'2002 US IO'!AB2*'Wage Ratios'!$AG$5</f>
        <v>418.87107416340092</v>
      </c>
      <c r="AC2" s="106">
        <f>'2006 AMS'!$D$14/1000*'2002 US IO'!AC2/'2002 US IO'!AC$92</f>
        <v>5.2357883073416263</v>
      </c>
      <c r="AD2">
        <f>'2002 US IO'!AD2*'Wage Ratios'!$AI$5</f>
        <v>499.03541564474665</v>
      </c>
      <c r="AE2">
        <f>'2002 US IO'!AE2*'Wage Ratios'!$AJ$5</f>
        <v>79.858740777314807</v>
      </c>
      <c r="AF2">
        <f>'2002 US IO'!AF2*'Wage Ratios'!$AK$5</f>
        <v>90.295568192003131</v>
      </c>
      <c r="AG2">
        <f>'2002 US IO'!AG2*'Wage Ratios'!$AL$5</f>
        <v>242.71251026292595</v>
      </c>
      <c r="AH2">
        <f>'2002 US IO'!AH2*'Wage Ratios'!$AM$5</f>
        <v>110.32274772135415</v>
      </c>
      <c r="AI2" s="107">
        <f>'2006 AMS'!$D$15/1000*'2002 US IO'!AI2/'2002 US IO'!AI$92</f>
        <v>4.729497443198583</v>
      </c>
      <c r="AJ2" s="106">
        <f>'2006 AMS'!$D$16/1000*'2002 US IO'!AJ2/'2002 US IO'!AJ$92</f>
        <v>51.598391084947835</v>
      </c>
      <c r="AK2" s="106">
        <f>'2006 AMS'!$D$17/1000*'2002 US IO'!AK2/'2002 US IO'!AK$92</f>
        <v>5.8147355851358959</v>
      </c>
      <c r="AL2" s="106">
        <f>'2006 AMS'!$D$18/1000*'2002 US IO'!AL2/'2002 US IO'!AL$92</f>
        <v>29.869350903102458</v>
      </c>
      <c r="AM2" s="106">
        <f>'2006 AMS'!$D$19/1000*'2002 US IO'!AM2/'2002 US IO'!AM$92</f>
        <v>3.6684011636060014</v>
      </c>
      <c r="AN2">
        <f>'2002 US IO'!AN2*'Wage Ratios'!$AS$5</f>
        <v>0.82157123629823681</v>
      </c>
      <c r="AO2">
        <f>'2002 US IO'!AO2*'Wage Ratios'!$AT$5</f>
        <v>195.92057484694789</v>
      </c>
      <c r="AP2">
        <f>'2002 US IO'!AP2*'Wage Ratios'!$AU$5</f>
        <v>80.325180913742088</v>
      </c>
      <c r="AQ2">
        <f>'2002 US IO'!AQ2*'Wage Ratios'!$AV$5</f>
        <v>89.216144530022405</v>
      </c>
      <c r="AR2">
        <f>'2002 US IO'!AR2*'Wage Ratios'!$AW$5</f>
        <v>132.1284573088694</v>
      </c>
      <c r="AS2" s="106">
        <f>'2006 AMS'!$D$20/1000*'2002 US IO'!AS2/'2002 US IO'!AS$92</f>
        <v>62.690107865236143</v>
      </c>
      <c r="AT2" s="106">
        <f>'2006 AMS'!$D$21/1000*'2002 US IO'!AT2/'2002 US IO'!AT$92</f>
        <v>34.529081656612327</v>
      </c>
      <c r="AU2">
        <f>'2002 US IO'!AU2*'Wage Ratios'!$AZ$5</f>
        <v>151.86466638928809</v>
      </c>
      <c r="AV2">
        <f>'2002 US IO'!AV2*'Wage Ratios'!$BA$5</f>
        <v>52.170720145939413</v>
      </c>
      <c r="AW2">
        <f>'2002 US IO'!AW2*'Wage Ratios'!$BB$5</f>
        <v>12.153985156200275</v>
      </c>
      <c r="AX2">
        <f>'2002 US IO'!AX2*'Wage Ratios'!$BC$5</f>
        <v>33.344642976507934</v>
      </c>
      <c r="AY2" s="106">
        <f>'2006 AMS'!$D$22/1000*'2002 US IO'!AY2/'2002 US IO'!AY$92</f>
        <v>78.50541315442203</v>
      </c>
      <c r="AZ2" s="106">
        <f>'2006 AMS'!$D$23/1000*'2002 US IO'!AZ2/'2002 US IO'!AZ$92</f>
        <v>21.489661340382419</v>
      </c>
      <c r="BA2" s="108">
        <f>'2002 US IO'!BA2*('Energy Outputs'!$D$12*1000)/'2002 US IO'!BA$92</f>
        <v>1.0970082011762665</v>
      </c>
      <c r="BB2" s="108">
        <f>'2002 US IO'!BB2*('Energy Outputs'!$D$4*1000)/'2002 US IO'!BB$92</f>
        <v>47.860615061757557</v>
      </c>
      <c r="BC2">
        <f>'2002 US IO'!BC2*'Wage Ratios'!$BI$5</f>
        <v>13.496188116560111</v>
      </c>
      <c r="BD2" s="106">
        <f>'2006 AMS'!$D$24/1000*'2002 US IO'!BC2/'2002 US IO'!BC$92</f>
        <v>5.3232891929084705</v>
      </c>
      <c r="BE2">
        <f>'2002 US IO'!BE2*'Wage Ratios'!$BK$5</f>
        <v>136.45044310975956</v>
      </c>
      <c r="BF2" s="106">
        <f>'2006 AMS'!$D$25/1000*'2002 US IO'!BE2/'2002 US IO'!BE$92</f>
        <v>42.862982472280727</v>
      </c>
      <c r="BG2" s="106">
        <f>'2006 AMS'!$D$26/1000*'2002 US IO'!BF2/'2002 US IO'!BF$92</f>
        <v>19.409772239923576</v>
      </c>
      <c r="BH2">
        <f>'2002 US IO'!BH2*'Wage Ratios'!$BN$5</f>
        <v>170.2146385920224</v>
      </c>
      <c r="BI2">
        <f>'2002 US IO'!BI2*'Wage Ratios'!$BO$5</f>
        <v>62.130264771693483</v>
      </c>
      <c r="BJ2">
        <f>'2002 US IO'!BJ2*'Wage Ratios'!$BP$5</f>
        <v>36.230604425656765</v>
      </c>
      <c r="BK2">
        <f>'2002 US IO'!BK2*'Wage Ratios'!$BQ$5</f>
        <v>239.13530546297318</v>
      </c>
      <c r="BL2">
        <f>'2002 US IO'!BL2*'Wage Ratios'!$BR$5</f>
        <v>256.93895200182868</v>
      </c>
      <c r="BM2">
        <f>'2002 US IO'!BM2*'Wage Ratios'!$BS$5</f>
        <v>148.86483277919285</v>
      </c>
      <c r="BN2">
        <f>'2002 US IO'!BN2*'Wage Ratios'!$BT$5</f>
        <v>26.930001402238492</v>
      </c>
      <c r="BO2">
        <f>'2002 US IO'!BO2*'Wage Ratios'!$BU$5</f>
        <v>129.7751407408883</v>
      </c>
      <c r="BP2">
        <f>'2002 US IO'!BP2*'Wage Ratios'!$BV$5</f>
        <v>54.92232379886763</v>
      </c>
      <c r="BQ2">
        <f>'2002 US IO'!BQ2*'Wage Ratios'!$BW$5</f>
        <v>60.505081079752308</v>
      </c>
      <c r="BR2" s="106">
        <f>'2006 AMS'!$D$27/1000*'2002 US IO'!BQ2/'2002 US IO'!BQ$92</f>
        <v>6.3769381763089115</v>
      </c>
      <c r="BS2">
        <f>'2002 US IO'!BS2*'Wage Ratios'!$BY$5</f>
        <v>29.570848731751241</v>
      </c>
      <c r="BT2">
        <f>'2002 US IO'!BT2*'Wage Ratios'!$BZ$5</f>
        <v>34.436052472980712</v>
      </c>
      <c r="BU2">
        <f>'2002 US IO'!BU2*'Wage Ratios'!$CL$5</f>
        <v>13.03052492366267</v>
      </c>
      <c r="BV2">
        <f>'2002 US IO'!BV2*'Wage Ratios'!$CG$5</f>
        <v>1.583229856606823</v>
      </c>
      <c r="BW2">
        <f>'2002 US IO'!BW2*AVERAGE('Wage Ratios'!$CA$5:$CF$5,'Wage Ratios'!$CH$5:$CK$5)</f>
        <v>52.592424526797586</v>
      </c>
      <c r="BX2">
        <f>'2002 US IO'!BX2*'Wage Ratios'!$CM$5</f>
        <v>12.724538482332578</v>
      </c>
      <c r="BY2" s="106">
        <f>'2006 AMS'!$D$28/1000*'2002 US IO'!BX2/'2002 US IO'!BX$92</f>
        <v>7.1104728950449907</v>
      </c>
      <c r="BZ2" s="106">
        <f>'2006 AMS'!$D$29/1000*'2002 US IO'!BY2/'2002 US IO'!BY$92</f>
        <v>9.6979504884545999</v>
      </c>
      <c r="CA2">
        <f>'2002 US IO'!CA2*'Wage Ratios'!$CP$5</f>
        <v>42.483052231363111</v>
      </c>
      <c r="CB2" s="106">
        <f>'2006 AMS'!$D$30/1000*'2002 US IO'!CA2/'2002 US IO'!CA$92</f>
        <v>16.537723359809387</v>
      </c>
      <c r="CC2" s="106">
        <f>'2006 AMS'!$D$31/1000*'2002 US IO'!CB2/'2002 US IO'!CB$92</f>
        <v>2.298353951754482</v>
      </c>
      <c r="CD2" s="106">
        <f>'2006 AMS'!$D$32/1000*'2002 US IO'!CC2/'2002 US IO'!CC$92</f>
        <v>7.0589055775494138</v>
      </c>
      <c r="CE2" s="106">
        <f>'2006 AMS'!$D$33/1000*'2002 US IO'!CD2/'2002 US IO'!CD$92</f>
        <v>0.104546286667413</v>
      </c>
      <c r="CF2" s="106">
        <f>'2006 AMS'!$D$34/1000*'2002 US IO'!CE2/'2002 US IO'!CE$92</f>
        <v>6.6317549362814869</v>
      </c>
      <c r="CG2" s="106">
        <f>'2006 AMS'!$D$35/1000*'2002 US IO'!CF2/'2002 US IO'!CF$92</f>
        <v>2.0631890727843709</v>
      </c>
      <c r="CH2">
        <f>'2002 US IO'!CH2*AVERAGE('Wage Ratios'!$CW$5:$CY$5)</f>
        <v>85.65138961744023</v>
      </c>
      <c r="CI2" s="106">
        <f>'2006 AMS'!$D$36/1000*'2002 US IO'!CH2/'2002 US IO'!CH$92</f>
        <v>6.1311886861744709</v>
      </c>
      <c r="CJ2">
        <v>0</v>
      </c>
      <c r="CK2">
        <v>0</v>
      </c>
    </row>
    <row r="3" spans="1:89" x14ac:dyDescent="0.25">
      <c r="A3" t="s">
        <v>158</v>
      </c>
      <c r="B3">
        <f>'2002 US IO'!B3*AVERAGE('Wage Ratios'!$D$5:$F$5,'Wage Ratios'!$H$5)</f>
        <v>254.87825836235254</v>
      </c>
      <c r="C3">
        <f>'2002 US IO'!C3*'Wage Ratios'!$G$5</f>
        <v>301.64117170149746</v>
      </c>
      <c r="D3">
        <f>'2002 US IO'!D3*'Wage Ratios'!$I$5</f>
        <v>89.691383499916881</v>
      </c>
      <c r="E3">
        <f>'2002 US IO'!E3*'Wage Ratios'!$J$5</f>
        <v>143.64988375912802</v>
      </c>
      <c r="F3">
        <f>'2002 US IO'!F3*'Wage Ratios'!$K$5</f>
        <v>55.263342205950693</v>
      </c>
      <c r="G3">
        <f>'2002 US IO'!G3*'Wage Ratios'!$L$5</f>
        <v>174.18870287652265</v>
      </c>
      <c r="H3">
        <f>'2002 US IO'!H3*'Wage Ratios'!$M$5</f>
        <v>31.716078266359027</v>
      </c>
      <c r="I3" s="106">
        <f>'2006 AMS'!$D$5/1000*'2002 US IO'!I3/SUM('2002 US IO'!$I$2:$I$89)</f>
        <v>23.798047460620339</v>
      </c>
      <c r="J3">
        <f>'2002 US IO'!J3*'Wage Ratios'!$O$5</f>
        <v>14.976987110642186</v>
      </c>
      <c r="K3">
        <f>'2002 US IO'!K3*'Wage Ratios'!$P$5</f>
        <v>450.08980368740072</v>
      </c>
      <c r="L3">
        <f>'2002 US IO'!L3*'Wage Ratios'!$Q$5</f>
        <v>1.9762855043225258</v>
      </c>
      <c r="M3">
        <f>'2002 US IO'!M3*'Wage Ratios'!$R$5</f>
        <v>10.712333685429583</v>
      </c>
      <c r="N3" s="106">
        <f>'2006 AMS'!$D$6/1000*'2002 US IO'!N3/SUM('2002 US IO'!$N$2:$N$89)</f>
        <v>6.2818801641422191</v>
      </c>
      <c r="O3" s="106">
        <f>'2006 AMS'!$D$7/1000*'2002 US IO'!O3/'2002 US IO'!$O$92</f>
        <v>9.0537930704485117</v>
      </c>
      <c r="P3" s="106">
        <f>'2006 AMS'!$D$8/1000*'2002 US IO'!P3/'2002 US IO'!$P$92</f>
        <v>1.6370694973977034</v>
      </c>
      <c r="Q3">
        <f>'2002 US IO'!Q3*'Wage Ratios'!$V$5</f>
        <v>0.61743272644847946</v>
      </c>
      <c r="R3" s="106">
        <f>'2006 AMS'!$D$9/1000*'2002 US IO'!R3/'2002 US IO'!$R$92</f>
        <v>27.832945963355897</v>
      </c>
      <c r="S3" s="106">
        <f>'2006 AMS'!$D$10/1000*'2002 US IO'!S3/'2002 US IO'!$S$92</f>
        <v>74.045104853303741</v>
      </c>
      <c r="T3" s="106">
        <f>'2006 AMS'!$D$11/1000*'2002 US IO'!T3/'2002 US IO'!$T$92</f>
        <v>5.0323707171348078</v>
      </c>
      <c r="U3" s="106">
        <f>'2006 AMS'!$D$12/1000*'2002 US IO'!U3/'2002 US IO'!$U$92</f>
        <v>0.15172617118447285</v>
      </c>
      <c r="V3" s="106">
        <f>'2006 AMS'!$D$13/1000*'2002 US IO'!V3/'2002 US IO'!V$92</f>
        <v>22.645468707188133</v>
      </c>
      <c r="W3">
        <f>'2002 US IO'!W3*'Wage Ratios'!$AB$5</f>
        <v>93.008316703409534</v>
      </c>
      <c r="X3">
        <f>'2002 US IO'!X3*'Wage Ratios'!$AC$5</f>
        <v>98.21901320975563</v>
      </c>
      <c r="Y3" s="108">
        <f>'2002 US IO'!Y3*('Energy Outputs'!$D$16*1000)/'2002 US IO'!Y$92</f>
        <v>357.22013386567136</v>
      </c>
      <c r="Z3" s="108">
        <f>'2002 US IO'!Z3*('Energy Outputs'!$D$20*1000)/'2002 US IO'!Z$92</f>
        <v>45.247580887575936</v>
      </c>
      <c r="AA3" s="105">
        <f>'2002 US IO'!AA3*'Wage Ratios'!$AF$5</f>
        <v>10.778815364616975</v>
      </c>
      <c r="AB3">
        <f>'2002 US IO'!AB3*'Wage Ratios'!$AG$5</f>
        <v>812.555854686918</v>
      </c>
      <c r="AC3" s="106">
        <f>'2006 AMS'!$D$14/1000*'2002 US IO'!AC3/'2002 US IO'!AC$92</f>
        <v>8.9775827133569539</v>
      </c>
      <c r="AD3">
        <f>'2002 US IO'!AD3*'Wage Ratios'!$AI$5</f>
        <v>906.73562911671115</v>
      </c>
      <c r="AE3">
        <f>'2002 US IO'!AE3*'Wage Ratios'!$AJ$5</f>
        <v>98.308491760118159</v>
      </c>
      <c r="AF3">
        <f>'2002 US IO'!AF3*'Wage Ratios'!$AK$5</f>
        <v>158.4012049045904</v>
      </c>
      <c r="AG3">
        <f>'2002 US IO'!AG3*'Wage Ratios'!$AL$5</f>
        <v>478.29662170376588</v>
      </c>
      <c r="AH3">
        <f>'2002 US IO'!AH3*'Wage Ratios'!$AM$5</f>
        <v>98.652715593201108</v>
      </c>
      <c r="AI3" s="106">
        <f>'2006 AMS'!$D$15/1000*'2002 US IO'!AI3/'2002 US IO'!AI$92</f>
        <v>11.347983088309805</v>
      </c>
      <c r="AJ3" s="106">
        <f>'2006 AMS'!$D$16/1000*'2002 US IO'!AJ3/'2002 US IO'!AJ$92</f>
        <v>85.442859085384654</v>
      </c>
      <c r="AK3" s="106">
        <f>'2006 AMS'!$D$17/1000*'2002 US IO'!AK3/'2002 US IO'!AK$92</f>
        <v>14.89159622094761</v>
      </c>
      <c r="AL3" s="106">
        <f>'2006 AMS'!$D$18/1000*'2002 US IO'!AL3/'2002 US IO'!AL$92</f>
        <v>38.854364400577857</v>
      </c>
      <c r="AM3" s="106">
        <f>'2006 AMS'!$D$19/1000*'2002 US IO'!AM3/'2002 US IO'!AM$92</f>
        <v>7.0415390355704579</v>
      </c>
      <c r="AN3">
        <f>'2002 US IO'!AN3*'Wage Ratios'!$AS$5</f>
        <v>1.2395331426733565</v>
      </c>
      <c r="AO3">
        <f>'2002 US IO'!AO3*'Wage Ratios'!$AT$5</f>
        <v>204.88629142370112</v>
      </c>
      <c r="AP3">
        <f>'2002 US IO'!AP3*'Wage Ratios'!$AU$5</f>
        <v>116.52463970976491</v>
      </c>
      <c r="AQ3">
        <f>'2002 US IO'!AQ3*'Wage Ratios'!$AV$5</f>
        <v>88.723892768847222</v>
      </c>
      <c r="AR3">
        <f>'2002 US IO'!AR3*'Wage Ratios'!$AW$5</f>
        <v>153.9687934023533</v>
      </c>
      <c r="AS3" s="106">
        <f>'2006 AMS'!$D$20/1000*'2002 US IO'!AS3/'2002 US IO'!AS$92</f>
        <v>75.614788472516565</v>
      </c>
      <c r="AT3" s="106">
        <f>'2006 AMS'!$D$21/1000*'2002 US IO'!AT3/'2002 US IO'!AT$92</f>
        <v>52.132257759884844</v>
      </c>
      <c r="AU3">
        <f>'2002 US IO'!AU3*'Wage Ratios'!$AZ$5</f>
        <v>497.4394762556563</v>
      </c>
      <c r="AV3">
        <f>'2002 US IO'!AV3*'Wage Ratios'!$BA$5</f>
        <v>234.63367294379091</v>
      </c>
      <c r="AW3">
        <f>'2002 US IO'!AW3*'Wage Ratios'!$BB$5</f>
        <v>122.48919636744081</v>
      </c>
      <c r="AX3">
        <f>'2002 US IO'!AX3*'Wage Ratios'!$BC$5</f>
        <v>120.93631915804438</v>
      </c>
      <c r="AY3" s="106">
        <f>'2006 AMS'!$D$22/1000*'2002 US IO'!AY3/'2002 US IO'!AY$92</f>
        <v>110.21055005764899</v>
      </c>
      <c r="AZ3" s="106">
        <f>'2006 AMS'!$D$23/1000*'2002 US IO'!AZ3/'2002 US IO'!AZ$92</f>
        <v>31.17325721961862</v>
      </c>
      <c r="BA3" s="108">
        <f>'2002 US IO'!BA3*('Energy Outputs'!$D$12*1000)/'2002 US IO'!BA$92</f>
        <v>0.82273477381325832</v>
      </c>
      <c r="BB3" s="108">
        <f>'2002 US IO'!BB3*('Energy Outputs'!$D$4*1000)/'2002 US IO'!BB$92</f>
        <v>144.45358841168391</v>
      </c>
      <c r="BC3">
        <f>'2002 US IO'!BC3*'Wage Ratios'!$BI$5</f>
        <v>14.910079032354687</v>
      </c>
      <c r="BD3" s="106">
        <f>'2006 AMS'!$D$24/1000*'2002 US IO'!BC3/'2002 US IO'!BC$92</f>
        <v>5.8809688997262421</v>
      </c>
      <c r="BE3">
        <f>'2002 US IO'!BE3*'Wage Ratios'!$BK$5</f>
        <v>306.0351830340922</v>
      </c>
      <c r="BF3" s="106">
        <f>'2006 AMS'!$D$25/1000*'2002 US IO'!BE3/'2002 US IO'!BE$92</f>
        <v>96.13439419716542</v>
      </c>
      <c r="BG3" s="106">
        <f>'2006 AMS'!$D$26/1000*'2002 US IO'!BF3/'2002 US IO'!BF$92</f>
        <v>30.303412361812011</v>
      </c>
      <c r="BH3">
        <f>'2002 US IO'!BH3*'Wage Ratios'!$BN$5</f>
        <v>200.15884162827518</v>
      </c>
      <c r="BI3">
        <f>'2002 US IO'!BI3*'Wage Ratios'!$BO$5</f>
        <v>148.6572372167636</v>
      </c>
      <c r="BJ3">
        <f>'2002 US IO'!BJ3*'Wage Ratios'!$BP$5</f>
        <v>67.082655977030214</v>
      </c>
      <c r="BK3">
        <f>'2002 US IO'!BK3*'Wage Ratios'!$BQ$5</f>
        <v>589.98959413535999</v>
      </c>
      <c r="BL3">
        <f>'2002 US IO'!BL3*'Wage Ratios'!$BR$5</f>
        <v>387.55029801113267</v>
      </c>
      <c r="BM3">
        <f>'2002 US IO'!BM3*'Wage Ratios'!$BS$5</f>
        <v>429.43204529760675</v>
      </c>
      <c r="BN3">
        <f>'2002 US IO'!BN3*'Wage Ratios'!$BT$5</f>
        <v>130.25661709979346</v>
      </c>
      <c r="BO3">
        <f>'2002 US IO'!BO3*'Wage Ratios'!$BU$5</f>
        <v>252.34701405760532</v>
      </c>
      <c r="BP3">
        <f>'2002 US IO'!BP3*'Wage Ratios'!$BV$5</f>
        <v>138.45576470420048</v>
      </c>
      <c r="BQ3">
        <f>'2002 US IO'!BQ3*'Wage Ratios'!$BW$5</f>
        <v>171.35725185523447</v>
      </c>
      <c r="BR3" s="106">
        <f>'2006 AMS'!$D$27/1000*'2002 US IO'!BQ3/'2002 US IO'!BQ$92</f>
        <v>18.060212161399832</v>
      </c>
      <c r="BS3">
        <f>'2002 US IO'!BS3*'Wage Ratios'!$BY$5</f>
        <v>88.399385247771278</v>
      </c>
      <c r="BT3">
        <f>'2002 US IO'!BT3*'Wage Ratios'!$BZ$5</f>
        <v>89.548222426733744</v>
      </c>
      <c r="BU3">
        <f>'2002 US IO'!BU3*'Wage Ratios'!$CL$5</f>
        <v>96.507288851196549</v>
      </c>
      <c r="BV3">
        <f>'2002 US IO'!BV3*'Wage Ratios'!$CG$5</f>
        <v>11.725791707126824</v>
      </c>
      <c r="BW3">
        <f>'2002 US IO'!BW3*AVERAGE('Wage Ratios'!$CA$5:$CF$5,'Wage Ratios'!$CH$5:$CK$5)</f>
        <v>389.51249738032442</v>
      </c>
      <c r="BX3">
        <f>'2002 US IO'!BX3*'Wage Ratios'!$CM$5</f>
        <v>17.277352711607357</v>
      </c>
      <c r="BY3" s="106">
        <f>'2006 AMS'!$D$28/1000*'2002 US IO'!BX3/'2002 US IO'!BX$92</f>
        <v>9.6545857694240009</v>
      </c>
      <c r="BZ3" s="106">
        <f>'2006 AMS'!$D$29/1000*'2002 US IO'!BY3/'2002 US IO'!BY$92</f>
        <v>15.100746576432842</v>
      </c>
      <c r="CA3">
        <f>'2002 US IO'!CA3*'Wage Ratios'!$CP$5</f>
        <v>497.13705160096214</v>
      </c>
      <c r="CB3" s="106">
        <f>'2006 AMS'!$D$30/1000*'2002 US IO'!CA3/'2002 US IO'!CA$92</f>
        <v>193.52458449815578</v>
      </c>
      <c r="CC3" s="106">
        <f>'2006 AMS'!$D$31/1000*'2002 US IO'!CB3/'2002 US IO'!CB$92</f>
        <v>3.4449994885615518</v>
      </c>
      <c r="CD3" s="106">
        <f>'2006 AMS'!$D$32/1000*'2002 US IO'!CC3/'2002 US IO'!CC$92</f>
        <v>12.207685696697885</v>
      </c>
      <c r="CE3" s="106">
        <f>'2006 AMS'!$D$33/1000*'2002 US IO'!CD3/'2002 US IO'!CD$92</f>
        <v>0.13751880578731726</v>
      </c>
      <c r="CF3" s="106">
        <f>'2006 AMS'!$D$34/1000*'2002 US IO'!CE3/'2002 US IO'!CE$92</f>
        <v>11.119006905318159</v>
      </c>
      <c r="CG3" s="106">
        <f>'2006 AMS'!$D$35/1000*'2002 US IO'!CF3/'2002 US IO'!CF$92</f>
        <v>2.9666156402833805</v>
      </c>
      <c r="CH3">
        <f>'2002 US IO'!CH3*AVERAGE('Wage Ratios'!$CW$5:$CY$5)</f>
        <v>293.84292518111101</v>
      </c>
      <c r="CI3" s="106">
        <f>'2006 AMS'!$D$36/1000*'2002 US IO'!CH3/'2002 US IO'!CH$92</f>
        <v>21.034176169583109</v>
      </c>
      <c r="CJ3">
        <v>0</v>
      </c>
      <c r="CK3">
        <v>0</v>
      </c>
    </row>
    <row r="4" spans="1:89" x14ac:dyDescent="0.25">
      <c r="A4" t="s">
        <v>157</v>
      </c>
      <c r="B4">
        <f>'2002 US IO'!B4*AVERAGE('Wage Ratios'!$D$5:$F$5,'Wage Ratios'!$H$5)</f>
        <v>217.23903273634241</v>
      </c>
      <c r="C4">
        <f>'2002 US IO'!C4*'Wage Ratios'!$G$5</f>
        <v>186.30704732613717</v>
      </c>
      <c r="D4">
        <f>'2002 US IO'!D4*'Wage Ratios'!$I$5</f>
        <v>110.87379237422277</v>
      </c>
      <c r="E4">
        <f>'2002 US IO'!E4*'Wage Ratios'!$J$5</f>
        <v>47.980125358061471</v>
      </c>
      <c r="F4">
        <f>'2002 US IO'!F4*'Wage Ratios'!$K$5</f>
        <v>20.974273493977968</v>
      </c>
      <c r="G4">
        <f>'2002 US IO'!G4*'Wage Ratios'!$L$5</f>
        <v>71.582051645087887</v>
      </c>
      <c r="H4">
        <f>'2002 US IO'!H4*'Wage Ratios'!$M$5</f>
        <v>62.655288344418054</v>
      </c>
      <c r="I4" s="106">
        <f>'2006 AMS'!$D$5/1000*'2002 US IO'!I4/SUM('2002 US IO'!$I$2:$I$89)</f>
        <v>41.519506908926616</v>
      </c>
      <c r="J4">
        <f>'2002 US IO'!J4*'Wage Ratios'!$O$5</f>
        <v>23.468407977683288</v>
      </c>
      <c r="K4">
        <f>'2002 US IO'!K4*'Wage Ratios'!$P$5</f>
        <v>179.29407812329086</v>
      </c>
      <c r="L4">
        <f>'2002 US IO'!L4*'Wage Ratios'!$Q$5</f>
        <v>10.007041407292137</v>
      </c>
      <c r="M4">
        <f>'2002 US IO'!M4*'Wage Ratios'!$R$5</f>
        <v>32.515610948205541</v>
      </c>
      <c r="N4" s="106">
        <f>'2006 AMS'!$D$6/1000*'2002 US IO'!N4/SUM('2002 US IO'!$N$2:$N$89)</f>
        <v>39.491709344369035</v>
      </c>
      <c r="O4" s="106">
        <f>'2006 AMS'!$D$7/1000*'2002 US IO'!O4/'2002 US IO'!$O$92</f>
        <v>12.972086850966825</v>
      </c>
      <c r="P4" s="106">
        <f>'2006 AMS'!$D$8/1000*'2002 US IO'!P4/'2002 US IO'!$P$92</f>
        <v>5.727195002935451</v>
      </c>
      <c r="Q4">
        <f>'2002 US IO'!Q4*'Wage Ratios'!$V$5</f>
        <v>9.5913298455279499</v>
      </c>
      <c r="R4" s="106">
        <f>'2006 AMS'!$D$9/1000*'2002 US IO'!R4/'2002 US IO'!$R$92</f>
        <v>54.417088572614674</v>
      </c>
      <c r="S4" s="106">
        <f>'2006 AMS'!$D$10/1000*'2002 US IO'!S4/'2002 US IO'!$S$92</f>
        <v>54.333749285615468</v>
      </c>
      <c r="T4" s="106">
        <f>'2006 AMS'!$D$11/1000*'2002 US IO'!T4/'2002 US IO'!$T$92</f>
        <v>9.1438243943242359</v>
      </c>
      <c r="U4" s="106">
        <f>'2006 AMS'!$D$12/1000*'2002 US IO'!U4/'2002 US IO'!$U$92</f>
        <v>3.9551463216401235</v>
      </c>
      <c r="V4" s="106">
        <f>'2006 AMS'!$D$13/1000*'2002 US IO'!V4/'2002 US IO'!V$92</f>
        <v>75.041558856710168</v>
      </c>
      <c r="W4">
        <f>'2002 US IO'!W4*'Wage Ratios'!$AB$5</f>
        <v>134.46073876813279</v>
      </c>
      <c r="X4">
        <f>'2002 US IO'!X4*'Wage Ratios'!$AC$5</f>
        <v>218.00867155437592</v>
      </c>
      <c r="Y4" s="108">
        <f>'2002 US IO'!Y4*('Energy Outputs'!$D$16*1000)/'2002 US IO'!Y$92</f>
        <v>26.366963464823034</v>
      </c>
      <c r="Z4" s="108">
        <f>'2002 US IO'!Z4*('Energy Outputs'!$D$20*1000)/'2002 US IO'!Z$92</f>
        <v>58.856845515939455</v>
      </c>
      <c r="AA4" s="105">
        <f>'2002 US IO'!AA4*'Wage Ratios'!$AF$5</f>
        <v>16.141885974907854</v>
      </c>
      <c r="AB4">
        <f>'2002 US IO'!AB4*'Wage Ratios'!$AG$5</f>
        <v>1120.5809192697395</v>
      </c>
      <c r="AC4" s="106">
        <f>'2006 AMS'!$D$14/1000*'2002 US IO'!AC4/'2002 US IO'!AC$92</f>
        <v>16.931926315442809</v>
      </c>
      <c r="AD4">
        <f>'2002 US IO'!AD4*'Wage Ratios'!$AI$5</f>
        <v>443.9688790475488</v>
      </c>
      <c r="AE4">
        <f>'2002 US IO'!AE4*'Wage Ratios'!$AJ$5</f>
        <v>192.37744929211874</v>
      </c>
      <c r="AF4">
        <f>'2002 US IO'!AF4*'Wage Ratios'!$AK$5</f>
        <v>139.48255536911441</v>
      </c>
      <c r="AG4">
        <f>'2002 US IO'!AG4*'Wage Ratios'!$AL$5</f>
        <v>1550.2095586158489</v>
      </c>
      <c r="AH4">
        <f>'2002 US IO'!AH4*'Wage Ratios'!$AM$5</f>
        <v>128.01059750708063</v>
      </c>
      <c r="AI4" s="106">
        <f>'2006 AMS'!$D$15/1000*'2002 US IO'!AI4/'2002 US IO'!AI$92</f>
        <v>26.600066090750179</v>
      </c>
      <c r="AJ4" s="106">
        <f>'2006 AMS'!$D$16/1000*'2002 US IO'!AJ4/'2002 US IO'!AJ$92</f>
        <v>109.18282333199916</v>
      </c>
      <c r="AK4" s="106">
        <f>'2006 AMS'!$D$17/1000*'2002 US IO'!AK4/'2002 US IO'!AK$92</f>
        <v>29.45770798886155</v>
      </c>
      <c r="AL4" s="106">
        <f>'2006 AMS'!$D$18/1000*'2002 US IO'!AL4/'2002 US IO'!AL$92</f>
        <v>34.113328021276274</v>
      </c>
      <c r="AM4" s="106">
        <f>'2006 AMS'!$D$19/1000*'2002 US IO'!AM4/'2002 US IO'!AM$92</f>
        <v>11.078469709487505</v>
      </c>
      <c r="AN4">
        <f>'2002 US IO'!AN4*'Wage Ratios'!$AS$5</f>
        <v>3.0040939514559635</v>
      </c>
      <c r="AO4">
        <f>'2002 US IO'!AO4*'Wage Ratios'!$AT$5</f>
        <v>136.5120109185408</v>
      </c>
      <c r="AP4">
        <f>'2002 US IO'!AP4*'Wage Ratios'!$AU$5</f>
        <v>251.83631965983119</v>
      </c>
      <c r="AQ4">
        <f>'2002 US IO'!AQ4*'Wage Ratios'!$AV$5</f>
        <v>67.193112047032216</v>
      </c>
      <c r="AR4">
        <f>'2002 US IO'!AR4*'Wage Ratios'!$AW$5</f>
        <v>225.37074020143154</v>
      </c>
      <c r="AS4" s="106">
        <f>'2006 AMS'!$D$20/1000*'2002 US IO'!AS4/'2002 US IO'!AS$92</f>
        <v>30.698544909285811</v>
      </c>
      <c r="AT4" s="106">
        <f>'2006 AMS'!$D$21/1000*'2002 US IO'!AT4/'2002 US IO'!AT$92</f>
        <v>52.023476390417571</v>
      </c>
      <c r="AU4">
        <f>'2002 US IO'!AU4*'Wage Ratios'!$AZ$5</f>
        <v>291.83218454657936</v>
      </c>
      <c r="AV4">
        <f>'2002 US IO'!AV4*'Wage Ratios'!$BA$5</f>
        <v>310.98975644150499</v>
      </c>
      <c r="AW4">
        <f>'2002 US IO'!AW4*'Wage Ratios'!$BB$5</f>
        <v>69.002442714937075</v>
      </c>
      <c r="AX4">
        <f>'2002 US IO'!AX4*'Wage Ratios'!$BC$5</f>
        <v>89.162374888270733</v>
      </c>
      <c r="AY4" s="106">
        <f>'2006 AMS'!$D$22/1000*'2002 US IO'!AY4/'2002 US IO'!AY$92</f>
        <v>116.6982622811008</v>
      </c>
      <c r="AZ4" s="106">
        <f>'2006 AMS'!$D$23/1000*'2002 US IO'!AZ4/'2002 US IO'!AZ$92</f>
        <v>22.12499755885025</v>
      </c>
      <c r="BA4" s="108">
        <f>'2002 US IO'!BA4*('Energy Outputs'!$D$12*1000)/'2002 US IO'!BA$92</f>
        <v>27.185567388120766</v>
      </c>
      <c r="BB4" s="108">
        <f>'2002 US IO'!BB4*('Energy Outputs'!$D$4*1000)/'2002 US IO'!BB$92</f>
        <v>173.64603053779507</v>
      </c>
      <c r="BC4">
        <f>'2002 US IO'!BC4*'Wage Ratios'!$BI$5</f>
        <v>34.557677632040807</v>
      </c>
      <c r="BD4" s="106">
        <f>'2006 AMS'!$D$24/1000*'2002 US IO'!BC4/'2002 US IO'!BC$92</f>
        <v>13.630553329716422</v>
      </c>
      <c r="BE4">
        <f>'2002 US IO'!BE4*'Wage Ratios'!$BK$5</f>
        <v>315.55800963510336</v>
      </c>
      <c r="BF4" s="106">
        <f>'2006 AMS'!$D$25/1000*'2002 US IO'!BE4/'2002 US IO'!BE$92</f>
        <v>99.125786092883743</v>
      </c>
      <c r="BG4" s="106">
        <f>'2006 AMS'!$D$26/1000*'2002 US IO'!BF4/'2002 US IO'!BF$92</f>
        <v>30.03552752432693</v>
      </c>
      <c r="BH4">
        <f>'2002 US IO'!BH4*'Wage Ratios'!$BN$5</f>
        <v>209.5697666897178</v>
      </c>
      <c r="BI4">
        <f>'2002 US IO'!BI4*'Wage Ratios'!$BO$5</f>
        <v>36.413150709950585</v>
      </c>
      <c r="BJ4">
        <f>'2002 US IO'!BJ4*'Wage Ratios'!$BP$5</f>
        <v>27.438886529700074</v>
      </c>
      <c r="BK4">
        <f>'2002 US IO'!BK4*'Wage Ratios'!$BQ$5</f>
        <v>176.94719758318973</v>
      </c>
      <c r="BL4">
        <f>'2002 US IO'!BL4*'Wage Ratios'!$BR$5</f>
        <v>192.92815145195394</v>
      </c>
      <c r="BM4">
        <f>'2002 US IO'!BM4*'Wage Ratios'!$BS$5</f>
        <v>122.77508661812486</v>
      </c>
      <c r="BN4">
        <f>'2002 US IO'!BN4*'Wage Ratios'!$BT$5</f>
        <v>32.282089567150294</v>
      </c>
      <c r="BO4">
        <f>'2002 US IO'!BO4*'Wage Ratios'!$BU$5</f>
        <v>72.753377528546281</v>
      </c>
      <c r="BP4">
        <f>'2002 US IO'!BP4*'Wage Ratios'!$BV$5</f>
        <v>49.307518167876552</v>
      </c>
      <c r="BQ4">
        <f>'2002 US IO'!BQ4*'Wage Ratios'!$BW$5</f>
        <v>512.09463306743669</v>
      </c>
      <c r="BR4" s="106">
        <f>'2006 AMS'!$D$27/1000*'2002 US IO'!BQ4/'2002 US IO'!BQ$92</f>
        <v>53.972257490015231</v>
      </c>
      <c r="BS4">
        <f>'2002 US IO'!BS4*'Wage Ratios'!$BY$5</f>
        <v>124.74352750662287</v>
      </c>
      <c r="BT4">
        <f>'2002 US IO'!BT4*'Wage Ratios'!$BZ$5</f>
        <v>111.42884368748975</v>
      </c>
      <c r="BU4">
        <f>'2002 US IO'!BU4*'Wage Ratios'!$CL$5</f>
        <v>106.29665834864775</v>
      </c>
      <c r="BV4">
        <f>'2002 US IO'!BV4*'Wage Ratios'!$CG$5</f>
        <v>12.915215936505028</v>
      </c>
      <c r="BW4">
        <f>'2002 US IO'!BW4*AVERAGE('Wage Ratios'!$CA$5:$CF$5,'Wage Ratios'!$CH$5:$CK$5)</f>
        <v>429.02331367328173</v>
      </c>
      <c r="BX4">
        <f>'2002 US IO'!BX4*'Wage Ratios'!$CM$5</f>
        <v>24.266135832280138</v>
      </c>
      <c r="BY4" s="106">
        <f>'2006 AMS'!$D$28/1000*'2002 US IO'!BX4/'2002 US IO'!BX$92</f>
        <v>13.559918211766716</v>
      </c>
      <c r="BZ4" s="106">
        <f>'2006 AMS'!$D$29/1000*'2002 US IO'!BY4/'2002 US IO'!BY$92</f>
        <v>21.879085852674315</v>
      </c>
      <c r="CA4">
        <f>'2002 US IO'!CA4*'Wage Ratios'!$CP$5</f>
        <v>476.74264079155523</v>
      </c>
      <c r="CB4" s="106">
        <f>'2006 AMS'!$D$30/1000*'2002 US IO'!CA4/'2002 US IO'!CA$92</f>
        <v>185.58548628516809</v>
      </c>
      <c r="CC4" s="106">
        <f>'2006 AMS'!$D$31/1000*'2002 US IO'!CB4/'2002 US IO'!CB$92</f>
        <v>5.4619222418225517</v>
      </c>
      <c r="CD4" s="106">
        <f>'2006 AMS'!$D$32/1000*'2002 US IO'!CC4/'2002 US IO'!CC$92</f>
        <v>7.8525018208807982</v>
      </c>
      <c r="CE4" s="106">
        <f>'2006 AMS'!$D$33/1000*'2002 US IO'!CD4/'2002 US IO'!CD$92</f>
        <v>0.33866844321925754</v>
      </c>
      <c r="CF4" s="106">
        <f>'2006 AMS'!$D$34/1000*'2002 US IO'!CE4/'2002 US IO'!CE$92</f>
        <v>9.9520053581957715</v>
      </c>
      <c r="CG4" s="106">
        <f>'2006 AMS'!$D$35/1000*'2002 US IO'!CF4/'2002 US IO'!CF$92</f>
        <v>4.6341977246908188</v>
      </c>
      <c r="CH4">
        <f>'2002 US IO'!CH4*AVERAGE('Wage Ratios'!$CW$5:$CY$5)</f>
        <v>337.55802981680864</v>
      </c>
      <c r="CI4" s="106">
        <f>'2006 AMS'!$D$36/1000*'2002 US IO'!CH4/'2002 US IO'!CH$92</f>
        <v>24.163437190968185</v>
      </c>
      <c r="CJ4">
        <v>0</v>
      </c>
      <c r="CK4">
        <v>0</v>
      </c>
    </row>
    <row r="5" spans="1:89" x14ac:dyDescent="0.25">
      <c r="A5" t="s">
        <v>156</v>
      </c>
      <c r="B5">
        <f>'2002 US IO'!B5*AVERAGE('Wage Ratios'!$D$5:$F$5,'Wage Ratios'!$H$5)</f>
        <v>93.682523932483406</v>
      </c>
      <c r="C5">
        <f>'2002 US IO'!C5*'Wage Ratios'!$G$5</f>
        <v>123.14428663365878</v>
      </c>
      <c r="D5">
        <f>'2002 US IO'!D5*'Wage Ratios'!$I$5</f>
        <v>104.18185941979333</v>
      </c>
      <c r="E5">
        <f>'2002 US IO'!E5*'Wage Ratios'!$J$5</f>
        <v>534.32044634213742</v>
      </c>
      <c r="F5">
        <f>'2002 US IO'!F5*'Wage Ratios'!$K$5</f>
        <v>4.1947083138906249</v>
      </c>
      <c r="G5">
        <f>'2002 US IO'!G5*'Wage Ratios'!$L$5</f>
        <v>6.7194784766776587</v>
      </c>
      <c r="H5">
        <f>'2002 US IO'!H5*'Wage Ratios'!$M$5</f>
        <v>7.5754737965129495</v>
      </c>
      <c r="I5" s="106">
        <f>'2006 AMS'!$D$5/1000*'2002 US IO'!I5/SUM('2002 US IO'!$I$2:$I$89)</f>
        <v>129.15995463248723</v>
      </c>
      <c r="J5">
        <f>'2002 US IO'!J5*'Wage Ratios'!$O$5</f>
        <v>23.087593600433642</v>
      </c>
      <c r="K5">
        <f>'2002 US IO'!K5*'Wage Ratios'!$P$5</f>
        <v>124.83890503753996</v>
      </c>
      <c r="L5">
        <f>'2002 US IO'!L5*'Wage Ratios'!$Q$5</f>
        <v>3.0367423637849225</v>
      </c>
      <c r="M5">
        <f>'2002 US IO'!M5*'Wage Ratios'!$R$5</f>
        <v>16.618239636017734</v>
      </c>
      <c r="N5" s="106">
        <f>'2006 AMS'!$D$6/1000*'2002 US IO'!N5/SUM('2002 US IO'!$N$2:$N$89)</f>
        <v>31.2891036262867</v>
      </c>
      <c r="O5" s="106">
        <f>'2006 AMS'!$D$7/1000*'2002 US IO'!O5/'2002 US IO'!$O$92</f>
        <v>19.333709384675704</v>
      </c>
      <c r="P5" s="106">
        <f>'2006 AMS'!$D$8/1000*'2002 US IO'!P5/'2002 US IO'!$P$92</f>
        <v>6.9074612536259723</v>
      </c>
      <c r="Q5">
        <f>'2002 US IO'!Q5*'Wage Ratios'!$V$5</f>
        <v>8.0541513762645476</v>
      </c>
      <c r="R5" s="106">
        <f>'2006 AMS'!$D$9/1000*'2002 US IO'!R5/'2002 US IO'!$R$92</f>
        <v>61.276129608641718</v>
      </c>
      <c r="S5" s="106">
        <f>'2006 AMS'!$D$10/1000*'2002 US IO'!S5/'2002 US IO'!$S$92</f>
        <v>60.69746359382799</v>
      </c>
      <c r="T5" s="106">
        <f>'2006 AMS'!$D$11/1000*'2002 US IO'!T5/'2002 US IO'!$T$92</f>
        <v>3.903613999266986</v>
      </c>
      <c r="U5" s="106">
        <f>'2006 AMS'!$D$12/1000*'2002 US IO'!U5/'2002 US IO'!$U$92</f>
        <v>4.5129017330247887</v>
      </c>
      <c r="V5" s="106">
        <f>'2006 AMS'!$D$13/1000*'2002 US IO'!V5/'2002 US IO'!V$92</f>
        <v>54.153689246883673</v>
      </c>
      <c r="W5">
        <f>'2002 US IO'!W5*'Wage Ratios'!$AB$5</f>
        <v>59.578510371868035</v>
      </c>
      <c r="X5">
        <f>'2002 US IO'!X5*'Wage Ratios'!$AC$5</f>
        <v>99.151808735458985</v>
      </c>
      <c r="Y5" s="108">
        <f>'2002 US IO'!Y5*('Energy Outputs'!$D$16*1000)/'2002 US IO'!Y$92</f>
        <v>36.620970706530535</v>
      </c>
      <c r="Z5" s="108">
        <f>'2002 US IO'!Z5*('Energy Outputs'!$D$20*1000)/'2002 US IO'!Z$92</f>
        <v>23.903010966691152</v>
      </c>
      <c r="AA5" s="105">
        <f>'2002 US IO'!AA5*'Wage Ratios'!$AF$5</f>
        <v>22.662256138896957</v>
      </c>
      <c r="AB5">
        <f>'2002 US IO'!AB5*'Wage Ratios'!$AG$5</f>
        <v>794.79677229076697</v>
      </c>
      <c r="AC5" s="106">
        <f>'2006 AMS'!$D$14/1000*'2002 US IO'!AC5/'2002 US IO'!AC$92</f>
        <v>10.936237404419568</v>
      </c>
      <c r="AD5">
        <f>'2002 US IO'!AD5*'Wage Ratios'!$AI$5</f>
        <v>22.626854566574011</v>
      </c>
      <c r="AE5">
        <f>'2002 US IO'!AE5*'Wage Ratios'!$AJ$5</f>
        <v>70.582058932593895</v>
      </c>
      <c r="AF5">
        <f>'2002 US IO'!AF5*'Wage Ratios'!$AK$5</f>
        <v>33.090569147832049</v>
      </c>
      <c r="AG5">
        <f>'2002 US IO'!AG5*'Wage Ratios'!$AL$5</f>
        <v>1720.5692313270299</v>
      </c>
      <c r="AH5">
        <f>'2002 US IO'!AH5*'Wage Ratios'!$AM$5</f>
        <v>26.372670823426581</v>
      </c>
      <c r="AI5" s="106">
        <f>'2006 AMS'!$D$15/1000*'2002 US IO'!AI5/'2002 US IO'!AI$92</f>
        <v>12.423011390336562</v>
      </c>
      <c r="AJ5" s="106">
        <f>'2006 AMS'!$D$16/1000*'2002 US IO'!AJ5/'2002 US IO'!AJ$92</f>
        <v>115.13804520594596</v>
      </c>
      <c r="AK5" s="106">
        <f>'2006 AMS'!$D$17/1000*'2002 US IO'!AK5/'2002 US IO'!AK$92</f>
        <v>17.804715073854936</v>
      </c>
      <c r="AL5" s="106">
        <f>'2006 AMS'!$D$18/1000*'2002 US IO'!AL5/'2002 US IO'!AL$92</f>
        <v>31.1546056280263</v>
      </c>
      <c r="AM5" s="106">
        <f>'2006 AMS'!$D$19/1000*'2002 US IO'!AM5/'2002 US IO'!AM$92</f>
        <v>6.008117816272744</v>
      </c>
      <c r="AN5">
        <f>'2002 US IO'!AN5*'Wage Ratios'!$AS$5</f>
        <v>1.6125970596289789</v>
      </c>
      <c r="AO5">
        <f>'2002 US IO'!AO5*'Wage Ratios'!$AT$5</f>
        <v>16.592462210487781</v>
      </c>
      <c r="AP5">
        <f>'2002 US IO'!AP5*'Wage Ratios'!$AU$5</f>
        <v>27.883146852175216</v>
      </c>
      <c r="AQ5">
        <f>'2002 US IO'!AQ5*'Wage Ratios'!$AV$5</f>
        <v>25.740143228503172</v>
      </c>
      <c r="AR5">
        <f>'2002 US IO'!AR5*'Wage Ratios'!$AW$5</f>
        <v>106.75974881450239</v>
      </c>
      <c r="AS5" s="106">
        <f>'2006 AMS'!$D$20/1000*'2002 US IO'!AS5/'2002 US IO'!AS$92</f>
        <v>18.34846485596653</v>
      </c>
      <c r="AT5" s="106">
        <f>'2006 AMS'!$D$21/1000*'2002 US IO'!AT5/'2002 US IO'!AT$92</f>
        <v>36.571956914817825</v>
      </c>
      <c r="AU5">
        <f>'2002 US IO'!AU5*'Wage Ratios'!$AZ$5</f>
        <v>142.72253330049594</v>
      </c>
      <c r="AV5">
        <f>'2002 US IO'!AV5*'Wage Ratios'!$BA$5</f>
        <v>78.081602909723713</v>
      </c>
      <c r="AW5">
        <f>'2002 US IO'!AW5*'Wage Ratios'!$BB$5</f>
        <v>31.49343472279087</v>
      </c>
      <c r="AX5">
        <f>'2002 US IO'!AX5*'Wage Ratios'!$BC$5</f>
        <v>72.846861758464357</v>
      </c>
      <c r="AY5" s="106">
        <f>'2006 AMS'!$D$22/1000*'2002 US IO'!AY5/'2002 US IO'!AY$92</f>
        <v>91.022951297337542</v>
      </c>
      <c r="AZ5" s="106">
        <f>'2006 AMS'!$D$23/1000*'2002 US IO'!AZ5/'2002 US IO'!AZ$92</f>
        <v>20.810766141963231</v>
      </c>
      <c r="BA5" s="108">
        <f>'2002 US IO'!BA5*('Energy Outputs'!$D$12*1000)/'2002 US IO'!BA$92</f>
        <v>16.285180521138944</v>
      </c>
      <c r="BB5" s="108">
        <f>'2002 US IO'!BB5*('Energy Outputs'!$D$4*1000)/'2002 US IO'!BB$92</f>
        <v>93.867141329354254</v>
      </c>
      <c r="BC5">
        <f>'2002 US IO'!BC5*'Wage Ratios'!$BI$5</f>
        <v>28.878987023711105</v>
      </c>
      <c r="BD5" s="106">
        <f>'2006 AMS'!$D$24/1000*'2002 US IO'!BC5/'2002 US IO'!BC$92</f>
        <v>11.390712562522289</v>
      </c>
      <c r="BE5">
        <f>'2002 US IO'!BE5*'Wage Ratios'!$BK$5</f>
        <v>231.00983925447545</v>
      </c>
      <c r="BF5" s="106">
        <f>'2006 AMS'!$D$25/1000*'2002 US IO'!BE5/'2002 US IO'!BE$92</f>
        <v>72.566790295609906</v>
      </c>
      <c r="BG5" s="106">
        <f>'2006 AMS'!$D$26/1000*'2002 US IO'!BF5/'2002 US IO'!BF$92</f>
        <v>18.209682383768708</v>
      </c>
      <c r="BH5">
        <f>'2002 US IO'!BH5*'Wage Ratios'!$BN$5</f>
        <v>267.88995641666662</v>
      </c>
      <c r="BI5">
        <f>'2002 US IO'!BI5*'Wage Ratios'!$BO$5</f>
        <v>12.943989747149951</v>
      </c>
      <c r="BJ5">
        <f>'2002 US IO'!BJ5*'Wage Ratios'!$BP$5</f>
        <v>20.574820927251221</v>
      </c>
      <c r="BK5">
        <f>'2002 US IO'!BK5*'Wage Ratios'!$BQ$5</f>
        <v>207.46653976488815</v>
      </c>
      <c r="BL5">
        <f>'2002 US IO'!BL5*'Wage Ratios'!$BR$5</f>
        <v>54.382813990934238</v>
      </c>
      <c r="BM5">
        <f>'2002 US IO'!BM5*'Wage Ratios'!$BS$5</f>
        <v>75.062291960277193</v>
      </c>
      <c r="BN5">
        <f>'2002 US IO'!BN5*'Wage Ratios'!$BT$5</f>
        <v>1.9520097971313479</v>
      </c>
      <c r="BO5">
        <f>'2002 US IO'!BO5*'Wage Ratios'!$BU$5</f>
        <v>134.50932216527221</v>
      </c>
      <c r="BP5">
        <f>'2002 US IO'!BP5*'Wage Ratios'!$BV$5</f>
        <v>14.061739622173615</v>
      </c>
      <c r="BQ5">
        <f>'2002 US IO'!BQ5*'Wage Ratios'!$BW$5</f>
        <v>83.579935426453659</v>
      </c>
      <c r="BR5" s="106">
        <f>'2006 AMS'!$D$27/1000*'2002 US IO'!BQ5/'2002 US IO'!BQ$92</f>
        <v>8.8089144164909836</v>
      </c>
      <c r="BS5">
        <f>'2002 US IO'!BS5*'Wage Ratios'!$BY$5</f>
        <v>64.180253203561506</v>
      </c>
      <c r="BT5">
        <f>'2002 US IO'!BT5*'Wage Ratios'!$BZ$5</f>
        <v>108.31394432616591</v>
      </c>
      <c r="BU5">
        <f>'2002 US IO'!BU5*'Wage Ratios'!$CL$5</f>
        <v>123.61572959083676</v>
      </c>
      <c r="BV5">
        <f>'2002 US IO'!BV5*'Wage Ratios'!$CG$5</f>
        <v>15.01951110803269</v>
      </c>
      <c r="BW5">
        <f>'2002 US IO'!BW5*AVERAGE('Wage Ratios'!$CA$5:$CF$5,'Wage Ratios'!$CH$5:$CK$5)</f>
        <v>498.92471461569517</v>
      </c>
      <c r="BX5">
        <f>'2002 US IO'!BX5*'Wage Ratios'!$CM$5</f>
        <v>9.9656247501737614</v>
      </c>
      <c r="BY5" s="106">
        <f>'2006 AMS'!$D$28/1000*'2002 US IO'!BX5/'2002 US IO'!BX$92</f>
        <v>5.5687917299858247</v>
      </c>
      <c r="BZ5" s="106">
        <f>'2006 AMS'!$D$29/1000*'2002 US IO'!BY5/'2002 US IO'!BY$92</f>
        <v>12.343837128483488</v>
      </c>
      <c r="CA5">
        <f>'2002 US IO'!CA5*'Wage Ratios'!$CP$5</f>
        <v>251.97551338222104</v>
      </c>
      <c r="CB5" s="106">
        <f>'2006 AMS'!$D$30/1000*'2002 US IO'!CA5/'2002 US IO'!CA$92</f>
        <v>98.088558022315482</v>
      </c>
      <c r="CC5" s="106">
        <f>'2006 AMS'!$D$31/1000*'2002 US IO'!CB5/'2002 US IO'!CB$92</f>
        <v>7.8801182132833141</v>
      </c>
      <c r="CD5" s="106">
        <f>'2006 AMS'!$D$32/1000*'2002 US IO'!CC5/'2002 US IO'!CC$92</f>
        <v>5.6530741621649829</v>
      </c>
      <c r="CE5" s="106">
        <f>'2006 AMS'!$D$33/1000*'2002 US IO'!CD5/'2002 US IO'!CD$92</f>
        <v>0.20620205750773671</v>
      </c>
      <c r="CF5" s="106">
        <f>'2006 AMS'!$D$34/1000*'2002 US IO'!CE5/'2002 US IO'!CE$92</f>
        <v>7.1785833318741821</v>
      </c>
      <c r="CG5" s="106">
        <f>'2006 AMS'!$D$35/1000*'2002 US IO'!CF5/'2002 US IO'!CF$92</f>
        <v>3.289272105445753</v>
      </c>
      <c r="CH5">
        <f>'2002 US IO'!CH5*AVERAGE('Wage Ratios'!$CW$5:$CY$5)</f>
        <v>488.39974633398219</v>
      </c>
      <c r="CI5" s="106">
        <f>'2006 AMS'!$D$36/1000*'2002 US IO'!CH5/'2002 US IO'!CH$92</f>
        <v>34.961149053484391</v>
      </c>
      <c r="CJ5">
        <v>0</v>
      </c>
      <c r="CK5">
        <v>0</v>
      </c>
    </row>
    <row r="6" spans="1:89" x14ac:dyDescent="0.25">
      <c r="A6" t="s">
        <v>155</v>
      </c>
      <c r="B6">
        <f>'2002 US IO'!B6*AVERAGE('Wage Ratios'!$D$5:$F$5,'Wage Ratios'!$H$5)</f>
        <v>12.442343577101557</v>
      </c>
      <c r="C6">
        <f>'2002 US IO'!C6*'Wage Ratios'!$G$5</f>
        <v>30.459363451327405</v>
      </c>
      <c r="D6">
        <f>'2002 US IO'!D6*'Wage Ratios'!$I$5</f>
        <v>36.152751656451407</v>
      </c>
      <c r="E6">
        <f>'2002 US IO'!E6*'Wage Ratios'!$J$5</f>
        <v>19.391455141130614</v>
      </c>
      <c r="F6">
        <f>'2002 US IO'!F6*'Wage Ratios'!$K$5</f>
        <v>16.128893976247326</v>
      </c>
      <c r="G6">
        <f>'2002 US IO'!G6*'Wage Ratios'!$L$5</f>
        <v>42.098003285173242</v>
      </c>
      <c r="H6">
        <f>'2002 US IO'!H6*'Wage Ratios'!$M$5</f>
        <v>4.1746021262978645E-5</v>
      </c>
      <c r="I6" s="106">
        <f>'2006 AMS'!$D$5/1000*'2002 US IO'!I6/SUM('2002 US IO'!$I$2:$I$89)</f>
        <v>60.801991098284851</v>
      </c>
      <c r="J6">
        <f>'2002 US IO'!J6*'Wage Ratios'!$O$5</f>
        <v>3.2836485184830053</v>
      </c>
      <c r="K6">
        <f>'2002 US IO'!K6*'Wage Ratios'!$P$5</f>
        <v>28.252760983047004</v>
      </c>
      <c r="L6">
        <f>'2002 US IO'!L6*'Wage Ratios'!$Q$5</f>
        <v>1.8364479638104632</v>
      </c>
      <c r="M6">
        <f>'2002 US IO'!M6*'Wage Ratios'!$R$5</f>
        <v>3.0042499480708242</v>
      </c>
      <c r="N6" s="106">
        <f>'2006 AMS'!$D$6/1000*'2002 US IO'!N6/SUM('2002 US IO'!$N$2:$N$89)</f>
        <v>3.4867192640080238</v>
      </c>
      <c r="O6" s="106">
        <f>'2006 AMS'!$D$7/1000*'2002 US IO'!O6/'2002 US IO'!$O$92</f>
        <v>1.2299824965989465</v>
      </c>
      <c r="P6" s="106">
        <f>'2006 AMS'!$D$8/1000*'2002 US IO'!P6/'2002 US IO'!$P$92</f>
        <v>2.3427975931401206</v>
      </c>
      <c r="Q6">
        <f>'2002 US IO'!Q6*'Wage Ratios'!$V$5</f>
        <v>2.6746661118916162</v>
      </c>
      <c r="R6" s="106">
        <f>'2006 AMS'!$D$9/1000*'2002 US IO'!R6/'2002 US IO'!$R$92</f>
        <v>39.516250690637087</v>
      </c>
      <c r="S6" s="106">
        <f>'2006 AMS'!$D$10/1000*'2002 US IO'!S6/'2002 US IO'!$S$92</f>
        <v>32.218444704705135</v>
      </c>
      <c r="T6" s="106">
        <f>'2006 AMS'!$D$11/1000*'2002 US IO'!T6/'2002 US IO'!$T$92</f>
        <v>1.5388156785365477</v>
      </c>
      <c r="U6" s="106">
        <f>'2006 AMS'!$D$12/1000*'2002 US IO'!U6/'2002 US IO'!$U$92</f>
        <v>1.5962698025904971</v>
      </c>
      <c r="V6" s="106">
        <f>'2006 AMS'!$D$13/1000*'2002 US IO'!V6/'2002 US IO'!V$92</f>
        <v>26.79699779008876</v>
      </c>
      <c r="W6">
        <f>'2002 US IO'!W6*'Wage Ratios'!$AB$5</f>
        <v>28.458413093989844</v>
      </c>
      <c r="X6">
        <f>'2002 US IO'!X6*'Wage Ratios'!$AC$5</f>
        <v>50.739101757609689</v>
      </c>
      <c r="Y6" s="108">
        <f>'2002 US IO'!Y6*('Energy Outputs'!$D$16*1000)/'2002 US IO'!Y$92</f>
        <v>10.593071965095898</v>
      </c>
      <c r="Z6" s="108">
        <f>'2002 US IO'!Z6*('Energy Outputs'!$D$20*1000)/'2002 US IO'!Z$92</f>
        <v>5.5442842189962125</v>
      </c>
      <c r="AA6" s="105">
        <f>'2002 US IO'!AA6*'Wage Ratios'!$AF$5</f>
        <v>2.7054815786595259</v>
      </c>
      <c r="AB6">
        <f>'2002 US IO'!AB6*'Wage Ratios'!$AG$5</f>
        <v>154.06627179737876</v>
      </c>
      <c r="AC6" s="106">
        <f>'2006 AMS'!$D$14/1000*'2002 US IO'!AC6/'2002 US IO'!AC$92</f>
        <v>4.4533265371255863</v>
      </c>
      <c r="AD6">
        <f>'2002 US IO'!AD6*'Wage Ratios'!$AI$5</f>
        <v>197.61490568099447</v>
      </c>
      <c r="AE6">
        <f>'2002 US IO'!AE6*'Wage Ratios'!$AJ$5</f>
        <v>73.20253020483581</v>
      </c>
      <c r="AF6">
        <f>'2002 US IO'!AF6*'Wage Ratios'!$AK$5</f>
        <v>25.944584933951305</v>
      </c>
      <c r="AG6">
        <f>'2002 US IO'!AG6*'Wage Ratios'!$AL$5</f>
        <v>274.31261096224785</v>
      </c>
      <c r="AH6">
        <f>'2002 US IO'!AH6*'Wage Ratios'!$AM$5</f>
        <v>50.144457658142031</v>
      </c>
      <c r="AI6" s="106">
        <f>'2006 AMS'!$D$15/1000*'2002 US IO'!AI6/'2002 US IO'!AI$92</f>
        <v>2.1127575684852524</v>
      </c>
      <c r="AJ6" s="106">
        <f>'2006 AMS'!$D$16/1000*'2002 US IO'!AJ6/'2002 US IO'!AJ$92</f>
        <v>32.463788144436101</v>
      </c>
      <c r="AK6" s="106">
        <f>'2006 AMS'!$D$17/1000*'2002 US IO'!AK6/'2002 US IO'!AK$92</f>
        <v>1.6159558985534632</v>
      </c>
      <c r="AL6" s="106">
        <f>'2006 AMS'!$D$18/1000*'2002 US IO'!AL6/'2002 US IO'!AL$92</f>
        <v>3.3882488201965244</v>
      </c>
      <c r="AM6" s="106">
        <f>'2006 AMS'!$D$19/1000*'2002 US IO'!AM6/'2002 US IO'!AM$92</f>
        <v>1.5912422792040404</v>
      </c>
      <c r="AN6">
        <f>'2002 US IO'!AN6*'Wage Ratios'!$AS$5</f>
        <v>0.23243854495619495</v>
      </c>
      <c r="AO6">
        <f>'2002 US IO'!AO6*'Wage Ratios'!$AT$5</f>
        <v>43.664249510273919</v>
      </c>
      <c r="AP6">
        <f>'2002 US IO'!AP6*'Wage Ratios'!$AU$5</f>
        <v>69.960999769857281</v>
      </c>
      <c r="AQ6">
        <f>'2002 US IO'!AQ6*'Wage Ratios'!$AV$5</f>
        <v>22.194156988491617</v>
      </c>
      <c r="AR6">
        <f>'2002 US IO'!AR6*'Wage Ratios'!$AW$5</f>
        <v>43.567013225549069</v>
      </c>
      <c r="AS6" s="106">
        <f>'2006 AMS'!$D$20/1000*'2002 US IO'!AS6/'2002 US IO'!AS$92</f>
        <v>6.7980472009836364</v>
      </c>
      <c r="AT6" s="106">
        <f>'2006 AMS'!$D$21/1000*'2002 US IO'!AT6/'2002 US IO'!AT$92</f>
        <v>15.991693513765025</v>
      </c>
      <c r="AU6">
        <f>'2002 US IO'!AU6*'Wage Ratios'!$AZ$5</f>
        <v>107.34617255795055</v>
      </c>
      <c r="AV6">
        <f>'2002 US IO'!AV6*'Wage Ratios'!$BA$5</f>
        <v>97.624992325816876</v>
      </c>
      <c r="AW6">
        <f>'2002 US IO'!AW6*'Wage Ratios'!$BB$5</f>
        <v>14.585116764272076</v>
      </c>
      <c r="AX6">
        <f>'2002 US IO'!AX6*'Wage Ratios'!$BC$5</f>
        <v>19.258255478174778</v>
      </c>
      <c r="AY6" s="106">
        <f>'2006 AMS'!$D$22/1000*'2002 US IO'!AY6/'2002 US IO'!AY$92</f>
        <v>45.544720236266834</v>
      </c>
      <c r="AZ6" s="106">
        <f>'2006 AMS'!$D$23/1000*'2002 US IO'!AZ6/'2002 US IO'!AZ$92</f>
        <v>6.8764598089459312</v>
      </c>
      <c r="BA6" s="108">
        <f>'2002 US IO'!BA6*('Energy Outputs'!$D$12*1000)/'2002 US IO'!BA$92</f>
        <v>16.178850443882492</v>
      </c>
      <c r="BB6" s="108">
        <f>'2002 US IO'!BB6*('Energy Outputs'!$D$4*1000)/'2002 US IO'!BB$92</f>
        <v>21.530078246899279</v>
      </c>
      <c r="BC6">
        <f>'2002 US IO'!BC6*'Wage Ratios'!$BI$5</f>
        <v>5.2415710397524737</v>
      </c>
      <c r="BD6" s="106">
        <f>'2006 AMS'!$D$24/1000*'2002 US IO'!BC6/'2002 US IO'!BC$92</f>
        <v>2.0674280936807277</v>
      </c>
      <c r="BE6">
        <f>'2002 US IO'!BE6*'Wage Ratios'!$BK$5</f>
        <v>62.041700039527477</v>
      </c>
      <c r="BF6" s="106">
        <f>'2006 AMS'!$D$25/1000*'2002 US IO'!BE6/'2002 US IO'!BE$92</f>
        <v>19.489070469383915</v>
      </c>
      <c r="BG6" s="106">
        <f>'2006 AMS'!$D$26/1000*'2002 US IO'!BF6/'2002 US IO'!BF$92</f>
        <v>4.2798591884938046</v>
      </c>
      <c r="BH6">
        <f>'2002 US IO'!BH6*'Wage Ratios'!$BN$5</f>
        <v>88.147043985574243</v>
      </c>
      <c r="BI6">
        <f>'2002 US IO'!BI6*'Wage Ratios'!$BO$5</f>
        <v>17.109296819709289</v>
      </c>
      <c r="BJ6">
        <f>'2002 US IO'!BJ6*'Wage Ratios'!$BP$5</f>
        <v>8.322529357904326</v>
      </c>
      <c r="BK6">
        <f>'2002 US IO'!BK6*'Wage Ratios'!$BQ$5</f>
        <v>71.171022902207596</v>
      </c>
      <c r="BL6">
        <f>'2002 US IO'!BL6*'Wage Ratios'!$BR$5</f>
        <v>73.793113399190489</v>
      </c>
      <c r="BM6">
        <f>'2002 US IO'!BM6*'Wage Ratios'!$BS$5</f>
        <v>49.841000849440768</v>
      </c>
      <c r="BN6">
        <f>'2002 US IO'!BN6*'Wage Ratios'!$BT$5</f>
        <v>10.653462959713403</v>
      </c>
      <c r="BO6">
        <f>'2002 US IO'!BO6*'Wage Ratios'!$BU$5</f>
        <v>22.515734809733686</v>
      </c>
      <c r="BP6">
        <f>'2002 US IO'!BP6*'Wage Ratios'!$BV$5</f>
        <v>18.258487130975077</v>
      </c>
      <c r="BQ6">
        <f>'2002 US IO'!BQ6*'Wage Ratios'!$BW$5</f>
        <v>30.099248396868084</v>
      </c>
      <c r="BR6" s="106">
        <f>'2006 AMS'!$D$27/1000*'2002 US IO'!BQ6/'2002 US IO'!BQ$92</f>
        <v>3.1723128496794111</v>
      </c>
      <c r="BS6">
        <f>'2002 US IO'!BS6*'Wage Ratios'!$BY$5</f>
        <v>24.744066096200623</v>
      </c>
      <c r="BT6">
        <f>'2002 US IO'!BT6*'Wage Ratios'!$BZ$5</f>
        <v>40.584559300907102</v>
      </c>
      <c r="BU6">
        <f>'2002 US IO'!BU6*'Wage Ratios'!$CL$5</f>
        <v>44.079171866690089</v>
      </c>
      <c r="BV6">
        <f>'2002 US IO'!BV6*'Wage Ratios'!$CG$5</f>
        <v>5.3556906849636832</v>
      </c>
      <c r="BW6">
        <f>'2002 US IO'!BW6*AVERAGE('Wage Ratios'!$CA$5:$CF$5,'Wage Ratios'!$CH$5:$CK$5)</f>
        <v>177.90768470062685</v>
      </c>
      <c r="BX6">
        <f>'2002 US IO'!BX6*'Wage Ratios'!$CM$5</f>
        <v>3.0346055344326781</v>
      </c>
      <c r="BY6" s="106">
        <f>'2006 AMS'!$D$28/1000*'2002 US IO'!BX6/'2002 US IO'!BX$92</f>
        <v>1.6957377613102738</v>
      </c>
      <c r="BZ6" s="106">
        <f>'2006 AMS'!$D$29/1000*'2002 US IO'!BY6/'2002 US IO'!BY$92</f>
        <v>3.2194187776038721</v>
      </c>
      <c r="CA6">
        <f>'2002 US IO'!CA6*'Wage Ratios'!$CP$5</f>
        <v>146.51897003209592</v>
      </c>
      <c r="CB6" s="106">
        <f>'2006 AMS'!$D$30/1000*'2002 US IO'!CA6/'2002 US IO'!CA$92</f>
        <v>57.036631458559803</v>
      </c>
      <c r="CC6" s="106">
        <f>'2006 AMS'!$D$31/1000*'2002 US IO'!CB6/'2002 US IO'!CB$92</f>
        <v>5.4138536585570902</v>
      </c>
      <c r="CD6" s="106">
        <f>'2006 AMS'!$D$32/1000*'2002 US IO'!CC6/'2002 US IO'!CC$92</f>
        <v>0.97445794996788015</v>
      </c>
      <c r="CE6" s="106">
        <f>'2006 AMS'!$D$33/1000*'2002 US IO'!CD6/'2002 US IO'!CD$92</f>
        <v>3.8414814976445298E-2</v>
      </c>
      <c r="CF6" s="106">
        <f>'2006 AMS'!$D$34/1000*'2002 US IO'!CE6/'2002 US IO'!CE$92</f>
        <v>2.8429797579995251</v>
      </c>
      <c r="CG6" s="106">
        <f>'2006 AMS'!$D$35/1000*'2002 US IO'!CF6/'2002 US IO'!CF$92</f>
        <v>0.92270973143593171</v>
      </c>
      <c r="CH6">
        <f>'2002 US IO'!CH6*AVERAGE('Wage Ratios'!$CW$5:$CY$5)</f>
        <v>235.87268894111369</v>
      </c>
      <c r="CI6" s="106">
        <f>'2006 AMS'!$D$36/1000*'2002 US IO'!CH6/'2002 US IO'!CH$92</f>
        <v>16.884489186604359</v>
      </c>
      <c r="CJ6">
        <v>0</v>
      </c>
      <c r="CK6">
        <v>0</v>
      </c>
    </row>
    <row r="7" spans="1:89" x14ac:dyDescent="0.25">
      <c r="A7" t="s">
        <v>154</v>
      </c>
      <c r="B7">
        <f>'2002 US IO'!B7*AVERAGE('Wage Ratios'!$D$5:$F$5,'Wage Ratios'!$H$5)</f>
        <v>83.115280119651985</v>
      </c>
      <c r="C7">
        <f>'2002 US IO'!C7*'Wage Ratios'!$G$5</f>
        <v>151.59722038096257</v>
      </c>
      <c r="D7">
        <f>'2002 US IO'!D7*'Wage Ratios'!$I$5</f>
        <v>345.37685438019071</v>
      </c>
      <c r="E7">
        <f>'2002 US IO'!E7*'Wage Ratios'!$J$5</f>
        <v>176.9978960463668</v>
      </c>
      <c r="F7">
        <f>'2002 US IO'!F7*'Wage Ratios'!$K$5</f>
        <v>75.217656536688651</v>
      </c>
      <c r="G7">
        <f>'2002 US IO'!G7*'Wage Ratios'!$L$5</f>
        <v>271.80810819270937</v>
      </c>
      <c r="H7">
        <f>'2002 US IO'!H7*'Wage Ratios'!$M$5</f>
        <v>16.634716839441005</v>
      </c>
      <c r="I7" s="106">
        <f>'2006 AMS'!$D$5/1000*'2002 US IO'!I7/SUM('2002 US IO'!$I$2:$I$89)</f>
        <v>102.57689215966363</v>
      </c>
      <c r="J7">
        <f>'2002 US IO'!J7*'Wage Ratios'!$O$5</f>
        <v>15.398510512926951</v>
      </c>
      <c r="K7">
        <f>'2002 US IO'!K7*'Wage Ratios'!$P$5</f>
        <v>330.69507609047469</v>
      </c>
      <c r="L7">
        <f>'2002 US IO'!L7*'Wage Ratios'!$Q$5</f>
        <v>4.3651510045480189</v>
      </c>
      <c r="M7">
        <f>'2002 US IO'!M7*'Wage Ratios'!$R$5</f>
        <v>7.2434216032716208</v>
      </c>
      <c r="N7" s="106">
        <f>'2006 AMS'!$D$6/1000*'2002 US IO'!N7/SUM('2002 US IO'!$N$2:$N$89)</f>
        <v>22.020405117989313</v>
      </c>
      <c r="O7" s="106">
        <f>'2006 AMS'!$D$7/1000*'2002 US IO'!O7/'2002 US IO'!$O$92</f>
        <v>3.4154734529792488</v>
      </c>
      <c r="P7" s="106">
        <f>'2006 AMS'!$D$8/1000*'2002 US IO'!P7/'2002 US IO'!$P$92</f>
        <v>6.0536793882230437</v>
      </c>
      <c r="Q7">
        <f>'2002 US IO'!Q7*'Wage Ratios'!$V$5</f>
        <v>8.0249800400941602</v>
      </c>
      <c r="R7" s="106">
        <f>'2006 AMS'!$D$9/1000*'2002 US IO'!R7/'2002 US IO'!$R$92</f>
        <v>102.84680145124766</v>
      </c>
      <c r="S7" s="106">
        <f>'2006 AMS'!$D$10/1000*'2002 US IO'!S7/'2002 US IO'!$S$92</f>
        <v>80.510180237050406</v>
      </c>
      <c r="T7" s="106">
        <f>'2006 AMS'!$D$11/1000*'2002 US IO'!T7/'2002 US IO'!$T$92</f>
        <v>5.4521330675317943</v>
      </c>
      <c r="U7" s="106">
        <f>'2006 AMS'!$D$12/1000*'2002 US IO'!U7/'2002 US IO'!$U$92</f>
        <v>4.6375460508340929</v>
      </c>
      <c r="V7" s="106">
        <f>'2006 AMS'!$D$13/1000*'2002 US IO'!V7/'2002 US IO'!V$92</f>
        <v>69.532465965424763</v>
      </c>
      <c r="W7">
        <f>'2002 US IO'!W7*'Wage Ratios'!$AB$5</f>
        <v>157.05753311744462</v>
      </c>
      <c r="X7">
        <f>'2002 US IO'!X7*'Wage Ratios'!$AC$5</f>
        <v>232.06566894229513</v>
      </c>
      <c r="Y7" s="108">
        <f>'2002 US IO'!Y7*('Energy Outputs'!$D$16*1000)/'2002 US IO'!Y$92</f>
        <v>28.473973536034666</v>
      </c>
      <c r="Z7" s="108">
        <f>'2002 US IO'!Z7*('Energy Outputs'!$D$20*1000)/'2002 US IO'!Z$92</f>
        <v>21.52432208475954</v>
      </c>
      <c r="AA7" s="105">
        <f>'2002 US IO'!AA7*'Wage Ratios'!$AF$5</f>
        <v>19.361018429438634</v>
      </c>
      <c r="AB7">
        <f>'2002 US IO'!AB7*'Wage Ratios'!$AG$5</f>
        <v>607.36415376137802</v>
      </c>
      <c r="AC7" s="106">
        <f>'2006 AMS'!$D$14/1000*'2002 US IO'!AC7/'2002 US IO'!AC$92</f>
        <v>12.800411124983343</v>
      </c>
      <c r="AD7">
        <f>'2002 US IO'!AD7*'Wage Ratios'!$AI$5</f>
        <v>165.71543665562544</v>
      </c>
      <c r="AE7">
        <f>'2002 US IO'!AE7*'Wage Ratios'!$AJ$5</f>
        <v>732.69690936169172</v>
      </c>
      <c r="AF7">
        <f>'2002 US IO'!AF7*'Wage Ratios'!$AK$5</f>
        <v>190.32474060842443</v>
      </c>
      <c r="AG7">
        <f>'2002 US IO'!AG7*'Wage Ratios'!$AL$5</f>
        <v>819.1671230279203</v>
      </c>
      <c r="AH7">
        <f>'2002 US IO'!AH7*'Wage Ratios'!$AM$5</f>
        <v>374.27668777299527</v>
      </c>
      <c r="AI7" s="106">
        <f>'2006 AMS'!$D$15/1000*'2002 US IO'!AI7/'2002 US IO'!AI$92</f>
        <v>8.760168810942714</v>
      </c>
      <c r="AJ7" s="106">
        <f>'2006 AMS'!$D$16/1000*'2002 US IO'!AJ7/'2002 US IO'!AJ$92</f>
        <v>62.941525743953953</v>
      </c>
      <c r="AK7" s="106">
        <f>'2006 AMS'!$D$17/1000*'2002 US IO'!AK7/'2002 US IO'!AK$92</f>
        <v>4.6612094059827456</v>
      </c>
      <c r="AL7" s="106">
        <f>'2006 AMS'!$D$18/1000*'2002 US IO'!AL7/'2002 US IO'!AL$92</f>
        <v>5.3360912359384711</v>
      </c>
      <c r="AM7" s="106">
        <f>'2006 AMS'!$D$19/1000*'2002 US IO'!AM7/'2002 US IO'!AM$92</f>
        <v>3.1781955358055338</v>
      </c>
      <c r="AN7">
        <f>'2002 US IO'!AN7*'Wage Ratios'!$AS$5</f>
        <v>0.36562482558840409</v>
      </c>
      <c r="AO7">
        <f>'2002 US IO'!AO7*'Wage Ratios'!$AT$5</f>
        <v>403.13130143315539</v>
      </c>
      <c r="AP7">
        <f>'2002 US IO'!AP7*'Wage Ratios'!$AU$5</f>
        <v>740.4832607699127</v>
      </c>
      <c r="AQ7">
        <f>'2002 US IO'!AQ7*'Wage Ratios'!$AV$5</f>
        <v>153.72432392579572</v>
      </c>
      <c r="AR7">
        <f>'2002 US IO'!AR7*'Wage Ratios'!$AW$5</f>
        <v>329.90600902994674</v>
      </c>
      <c r="AS7" s="106">
        <f>'2006 AMS'!$D$20/1000*'2002 US IO'!AS7/'2002 US IO'!AS$92</f>
        <v>13.137254808356671</v>
      </c>
      <c r="AT7" s="106">
        <f>'2006 AMS'!$D$21/1000*'2002 US IO'!AT7/'2002 US IO'!AT$92</f>
        <v>41.38438676269385</v>
      </c>
      <c r="AU7">
        <f>'2002 US IO'!AU7*'Wage Ratios'!$AZ$5</f>
        <v>1000.6111253190601</v>
      </c>
      <c r="AV7">
        <f>'2002 US IO'!AV7*'Wage Ratios'!$BA$5</f>
        <v>1079.6904242323178</v>
      </c>
      <c r="AW7">
        <f>'2002 US IO'!AW7*'Wage Ratios'!$BB$5</f>
        <v>168.15312715211698</v>
      </c>
      <c r="AX7">
        <f>'2002 US IO'!AX7*'Wage Ratios'!$BC$5</f>
        <v>211.9276290708292</v>
      </c>
      <c r="AY7" s="106">
        <f>'2006 AMS'!$D$22/1000*'2002 US IO'!AY7/'2002 US IO'!AY$92</f>
        <v>106.35208874350569</v>
      </c>
      <c r="AZ7" s="106">
        <f>'2006 AMS'!$D$23/1000*'2002 US IO'!AZ7/'2002 US IO'!AZ$92</f>
        <v>16.290413476111134</v>
      </c>
      <c r="BA7" s="108">
        <f>'2002 US IO'!BA7*('Energy Outputs'!$D$12*1000)/'2002 US IO'!BA$92</f>
        <v>1.8324967717951615</v>
      </c>
      <c r="BB7" s="108">
        <f>'2002 US IO'!BB7*('Energy Outputs'!$D$4*1000)/'2002 US IO'!BB$92</f>
        <v>44.48821002024043</v>
      </c>
      <c r="BC7">
        <f>'2002 US IO'!BC7*'Wage Ratios'!$BI$5</f>
        <v>9.8799034193300752</v>
      </c>
      <c r="BD7" s="106">
        <f>'2006 AMS'!$D$24/1000*'2002 US IO'!BC7/'2002 US IO'!BC$92</f>
        <v>3.8969213117714174</v>
      </c>
      <c r="BE7">
        <f>'2002 US IO'!BE7*'Wage Ratios'!$BK$5</f>
        <v>632.70480972344012</v>
      </c>
      <c r="BF7" s="106">
        <f>'2006 AMS'!$D$25/1000*'2002 US IO'!BE7/'2002 US IO'!BE$92</f>
        <v>198.75065665773431</v>
      </c>
      <c r="BG7" s="106">
        <f>'2006 AMS'!$D$26/1000*'2002 US IO'!BF7/'2002 US IO'!BF$92</f>
        <v>8.4615893427666915</v>
      </c>
      <c r="BH7">
        <f>'2002 US IO'!BH7*'Wage Ratios'!$BN$5</f>
        <v>648.26477650552613</v>
      </c>
      <c r="BI7">
        <f>'2002 US IO'!BI7*'Wage Ratios'!$BO$5</f>
        <v>106.47897464094002</v>
      </c>
      <c r="BJ7">
        <f>'2002 US IO'!BJ7*'Wage Ratios'!$BP$5</f>
        <v>86.02089456509529</v>
      </c>
      <c r="BK7">
        <f>'2002 US IO'!BK7*'Wage Ratios'!$BQ$5</f>
        <v>705.64048978337428</v>
      </c>
      <c r="BL7">
        <f>'2002 US IO'!BL7*'Wage Ratios'!$BR$5</f>
        <v>749.42545124098785</v>
      </c>
      <c r="BM7">
        <f>'2002 US IO'!BM7*'Wage Ratios'!$BS$5</f>
        <v>426.47048255878047</v>
      </c>
      <c r="BN7">
        <f>'2002 US IO'!BN7*'Wage Ratios'!$BT$5</f>
        <v>117.74781047706631</v>
      </c>
      <c r="BO7">
        <f>'2002 US IO'!BO7*'Wage Ratios'!$BU$5</f>
        <v>184.12978222360996</v>
      </c>
      <c r="BP7">
        <f>'2002 US IO'!BP7*'Wage Ratios'!$BV$5</f>
        <v>173.39120887583201</v>
      </c>
      <c r="BQ7">
        <f>'2002 US IO'!BQ7*'Wage Ratios'!$BW$5</f>
        <v>344.30418421040127</v>
      </c>
      <c r="BR7" s="106">
        <f>'2006 AMS'!$D$27/1000*'2002 US IO'!BQ7/'2002 US IO'!BQ$92</f>
        <v>36.287968834553816</v>
      </c>
      <c r="BS7">
        <f>'2002 US IO'!BS7*'Wage Ratios'!$BY$5</f>
        <v>110.22757638864356</v>
      </c>
      <c r="BT7">
        <f>'2002 US IO'!BT7*'Wage Ratios'!$BZ$5</f>
        <v>327.25385171979468</v>
      </c>
      <c r="BU7">
        <f>'2002 US IO'!BU7*'Wage Ratios'!$CL$5</f>
        <v>157.45540125487327</v>
      </c>
      <c r="BV7">
        <f>'2002 US IO'!BV7*'Wage Ratios'!$CG$5</f>
        <v>19.131085954797591</v>
      </c>
      <c r="BW7">
        <f>'2002 US IO'!BW7*AVERAGE('Wage Ratios'!$CA$5:$CF$5,'Wage Ratios'!$CH$5:$CK$5)</f>
        <v>635.50481314807291</v>
      </c>
      <c r="BX7">
        <f>'2002 US IO'!BX7*'Wage Ratios'!$CM$5</f>
        <v>5.6763863638613623</v>
      </c>
      <c r="BY7" s="106">
        <f>'2006 AMS'!$D$28/1000*'2002 US IO'!BX7/'2002 US IO'!BX$92</f>
        <v>3.1719650530413857</v>
      </c>
      <c r="BZ7" s="106">
        <f>'2006 AMS'!$D$29/1000*'2002 US IO'!BY7/'2002 US IO'!BY$92</f>
        <v>7.3632037222668281</v>
      </c>
      <c r="CA7">
        <f>'2002 US IO'!CA7*'Wage Ratios'!$CP$5</f>
        <v>1448.7707488012552</v>
      </c>
      <c r="CB7" s="106">
        <f>'2006 AMS'!$D$30/1000*'2002 US IO'!CA7/'2002 US IO'!CA$92</f>
        <v>563.97477575236587</v>
      </c>
      <c r="CC7" s="106">
        <f>'2006 AMS'!$D$31/1000*'2002 US IO'!CB7/'2002 US IO'!CB$92</f>
        <v>13.114761381655104</v>
      </c>
      <c r="CD7" s="106">
        <f>'2006 AMS'!$D$32/1000*'2002 US IO'!CC7/'2002 US IO'!CC$92</f>
        <v>1.6979977860876605</v>
      </c>
      <c r="CE7" s="106">
        <f>'2006 AMS'!$D$33/1000*'2002 US IO'!CD7/'2002 US IO'!CD$92</f>
        <v>0.10300794311914734</v>
      </c>
      <c r="CF7" s="106">
        <f>'2006 AMS'!$D$34/1000*'2002 US IO'!CE7/'2002 US IO'!CE$92</f>
        <v>6.7765812655314361</v>
      </c>
      <c r="CG7" s="106">
        <f>'2006 AMS'!$D$35/1000*'2002 US IO'!CF7/'2002 US IO'!CF$92</f>
        <v>2.2729468481214568</v>
      </c>
      <c r="CH7">
        <f>'2002 US IO'!CH7*AVERAGE('Wage Ratios'!$CW$5:$CY$5)</f>
        <v>711.39116608388315</v>
      </c>
      <c r="CI7" s="106">
        <f>'2006 AMS'!$D$36/1000*'2002 US IO'!CH7/'2002 US IO'!CH$92</f>
        <v>50.923557556033508</v>
      </c>
      <c r="CJ7">
        <v>0</v>
      </c>
      <c r="CK7">
        <v>0</v>
      </c>
    </row>
    <row r="8" spans="1:89" x14ac:dyDescent="0.25">
      <c r="A8" t="s">
        <v>153</v>
      </c>
      <c r="B8">
        <f>'2002 US IO'!B8*AVERAGE('Wage Ratios'!$D$5:$F$5,'Wage Ratios'!$H$5)</f>
        <v>1.7300256064151449</v>
      </c>
      <c r="C8">
        <f>'2002 US IO'!C8*'Wage Ratios'!$G$5</f>
        <v>160.90322790460567</v>
      </c>
      <c r="D8">
        <f>'2002 US IO'!D8*'Wage Ratios'!$I$5</f>
        <v>50.30192681960456</v>
      </c>
      <c r="E8">
        <f>'2002 US IO'!E8*'Wage Ratios'!$J$5</f>
        <v>2.4345627965351868</v>
      </c>
      <c r="F8">
        <f>'2002 US IO'!F8*'Wage Ratios'!$K$5</f>
        <v>0.25641051222787825</v>
      </c>
      <c r="G8">
        <f>'2002 US IO'!G8*'Wage Ratios'!$L$5</f>
        <v>0.16989802477334004</v>
      </c>
      <c r="H8">
        <f>'2002 US IO'!H8*'Wage Ratios'!$M$5</f>
        <v>10307.332306697597</v>
      </c>
      <c r="I8" s="106">
        <f>'2006 AMS'!$D$5/1000*'2002 US IO'!I8/SUM('2002 US IO'!$I$2:$I$89)</f>
        <v>7.0809409950517738E-2</v>
      </c>
      <c r="J8">
        <f>'2002 US IO'!J8*'Wage Ratios'!$O$5</f>
        <v>807.23225786383682</v>
      </c>
      <c r="K8">
        <f>'2002 US IO'!K8*'Wage Ratios'!$P$5</f>
        <v>1.7985255722641669</v>
      </c>
      <c r="L8">
        <f>'2002 US IO'!L8*'Wage Ratios'!$Q$5</f>
        <v>0.52356490248571097</v>
      </c>
      <c r="M8">
        <f>'2002 US IO'!M8*'Wage Ratios'!$R$5</f>
        <v>27.944291037051215</v>
      </c>
      <c r="N8" s="106">
        <f>'2006 AMS'!$D$6/1000*'2002 US IO'!N8/SUM('2002 US IO'!$N$2:$N$89)</f>
        <v>5.7526465619607867</v>
      </c>
      <c r="O8" s="106">
        <f>'2006 AMS'!$D$7/1000*'2002 US IO'!O8/'2002 US IO'!$O$92</f>
        <v>1.2582357071667001</v>
      </c>
      <c r="P8" s="106">
        <f>'2006 AMS'!$D$8/1000*'2002 US IO'!P8/'2002 US IO'!$P$92</f>
        <v>0.1123525411985994</v>
      </c>
      <c r="Q8">
        <f>'2002 US IO'!Q8*'Wage Ratios'!$V$5</f>
        <v>8.9141774601109877E-2</v>
      </c>
      <c r="R8" s="106">
        <f>'2006 AMS'!$D$9/1000*'2002 US IO'!R8/'2002 US IO'!$R$92</f>
        <v>0.83633281772516288</v>
      </c>
      <c r="S8" s="106">
        <f>'2006 AMS'!$D$10/1000*'2002 US IO'!S8/'2002 US IO'!$S$92</f>
        <v>7.5855924476164474E-2</v>
      </c>
      <c r="T8" s="106">
        <f>'2006 AMS'!$D$11/1000*'2002 US IO'!T8/'2002 US IO'!$T$92</f>
        <v>3.5864211132013105E-3</v>
      </c>
      <c r="U8" s="106">
        <f>'2006 AMS'!$D$12/1000*'2002 US IO'!U8/'2002 US IO'!$U$92</f>
        <v>0</v>
      </c>
      <c r="V8" s="106">
        <f>'2006 AMS'!$D$13/1000*'2002 US IO'!V8/'2002 US IO'!V$92</f>
        <v>7.4851991978068383E-2</v>
      </c>
      <c r="W8">
        <f>'2002 US IO'!W8*'Wage Ratios'!$AB$5</f>
        <v>108.21019524601391</v>
      </c>
      <c r="X8">
        <f>'2002 US IO'!X8*'Wage Ratios'!$AC$5</f>
        <v>271.94383077352234</v>
      </c>
      <c r="Y8" s="108">
        <f>'2002 US IO'!Y8*('Energy Outputs'!$D$16*1000)/'2002 US IO'!Y$92</f>
        <v>52.695634812693505</v>
      </c>
      <c r="Z8" s="108">
        <f>'2002 US IO'!Z8*('Energy Outputs'!$D$20*1000)/'2002 US IO'!Z$92</f>
        <v>0.10229099043583526</v>
      </c>
      <c r="AA8" s="105">
        <f>'2002 US IO'!AA8*'Wage Ratios'!$AF$5</f>
        <v>0.92635843824056763</v>
      </c>
      <c r="AB8">
        <f>'2002 US IO'!AB8*'Wage Ratios'!$AG$5</f>
        <v>97.056309856898693</v>
      </c>
      <c r="AC8" s="106">
        <f>'2006 AMS'!$D$14/1000*'2002 US IO'!AC8/'2002 US IO'!AC$92</f>
        <v>0.31730401299812755</v>
      </c>
      <c r="AD8">
        <f>'2002 US IO'!AD8*'Wage Ratios'!$AI$5</f>
        <v>0.6558851159656357</v>
      </c>
      <c r="AE8">
        <f>'2002 US IO'!AE8*'Wage Ratios'!$AJ$5</f>
        <v>9.6777789068967807E-2</v>
      </c>
      <c r="AF8">
        <f>'2002 US IO'!AF8*'Wage Ratios'!$AK$5</f>
        <v>0.58256947702676221</v>
      </c>
      <c r="AG8">
        <f>'2002 US IO'!AG8*'Wage Ratios'!$AL$5</f>
        <v>210.65341062766396</v>
      </c>
      <c r="AH8">
        <f>'2002 US IO'!AH8*'Wage Ratios'!$AM$5</f>
        <v>0.12830096708370381</v>
      </c>
      <c r="AI8" s="106">
        <f>'2006 AMS'!$D$15/1000*'2002 US IO'!AI8/'2002 US IO'!AI$92</f>
        <v>1102.6486203355416</v>
      </c>
      <c r="AJ8" s="106">
        <f>'2006 AMS'!$D$16/1000*'2002 US IO'!AJ8/'2002 US IO'!AJ$92</f>
        <v>9538.3582503675843</v>
      </c>
      <c r="AK8" s="106">
        <f>'2006 AMS'!$D$17/1000*'2002 US IO'!AK8/'2002 US IO'!AK$92</f>
        <v>1213.7001811099235</v>
      </c>
      <c r="AL8" s="106">
        <f>'2006 AMS'!$D$18/1000*'2002 US IO'!AL8/'2002 US IO'!AL$92</f>
        <v>0.72343714420143834</v>
      </c>
      <c r="AM8" s="106">
        <f>'2006 AMS'!$D$19/1000*'2002 US IO'!AM8/'2002 US IO'!AM$92</f>
        <v>1.2158165757354829</v>
      </c>
      <c r="AN8">
        <f>'2002 US IO'!AN8*'Wage Ratios'!$AS$5</f>
        <v>11.114367227283303</v>
      </c>
      <c r="AO8">
        <f>'2002 US IO'!AO8*'Wage Ratios'!$AT$5</f>
        <v>0.69149595192261881</v>
      </c>
      <c r="AP8">
        <f>'2002 US IO'!AP8*'Wage Ratios'!$AU$5</f>
        <v>0.46770633023242497</v>
      </c>
      <c r="AQ8">
        <f>'2002 US IO'!AQ8*'Wage Ratios'!$AV$5</f>
        <v>0.31854573381780288</v>
      </c>
      <c r="AR8">
        <f>'2002 US IO'!AR8*'Wage Ratios'!$AW$5</f>
        <v>0.42167570632490298</v>
      </c>
      <c r="AS8" s="106">
        <f>'2006 AMS'!$D$20/1000*'2002 US IO'!AS8/'2002 US IO'!AS$92</f>
        <v>0.28054439057267089</v>
      </c>
      <c r="AT8" s="106">
        <f>'2006 AMS'!$D$21/1000*'2002 US IO'!AT8/'2002 US IO'!AT$92</f>
        <v>0.33449903311945511</v>
      </c>
      <c r="AU8">
        <f>'2002 US IO'!AU8*'Wage Ratios'!$AZ$5</f>
        <v>0.74099472145584866</v>
      </c>
      <c r="AV8">
        <f>'2002 US IO'!AV8*'Wage Ratios'!$BA$5</f>
        <v>1.3955470194823778</v>
      </c>
      <c r="AW8">
        <f>'2002 US IO'!AW8*'Wage Ratios'!$BB$5</f>
        <v>1.185538767625447</v>
      </c>
      <c r="AX8">
        <f>'2002 US IO'!AX8*'Wage Ratios'!$BC$5</f>
        <v>0.32832996525769398</v>
      </c>
      <c r="AY8" s="106">
        <f>'2006 AMS'!$D$22/1000*'2002 US IO'!AY8/'2002 US IO'!AY$92</f>
        <v>0.59918627094116228</v>
      </c>
      <c r="AZ8" s="106">
        <f>'2006 AMS'!$D$23/1000*'2002 US IO'!AZ8/'2002 US IO'!AZ$92</f>
        <v>6.6989837071052962</v>
      </c>
      <c r="BA8" s="108">
        <f>'2002 US IO'!BA8*('Energy Outputs'!$D$12*1000)/'2002 US IO'!BA$92</f>
        <v>9.6315979741664481</v>
      </c>
      <c r="BB8" s="108">
        <f>'2002 US IO'!BB8*('Energy Outputs'!$D$4*1000)/'2002 US IO'!BB$92</f>
        <v>2.0215443809951625</v>
      </c>
      <c r="BC8">
        <f>'2002 US IO'!BC8*'Wage Ratios'!$BI$5</f>
        <v>234.71016439209737</v>
      </c>
      <c r="BD8" s="106">
        <f>'2006 AMS'!$D$24/1000*'2002 US IO'!BC8/'2002 US IO'!BC$92</f>
        <v>92.576516478837831</v>
      </c>
      <c r="BE8">
        <f>'2002 US IO'!BE8*'Wage Ratios'!$BK$5</f>
        <v>2.8606886621460235</v>
      </c>
      <c r="BF8" s="106">
        <f>'2006 AMS'!$D$25/1000*'2002 US IO'!BE8/'2002 US IO'!BE$92</f>
        <v>0.89862403660781554</v>
      </c>
      <c r="BG8" s="106">
        <f>'2006 AMS'!$D$26/1000*'2002 US IO'!BF8/'2002 US IO'!BF$92</f>
        <v>1.4371471352739775</v>
      </c>
      <c r="BH8">
        <f>'2002 US IO'!BH8*'Wage Ratios'!$BN$5</f>
        <v>0.3881547087658147</v>
      </c>
      <c r="BI8">
        <f>'2002 US IO'!BI8*'Wage Ratios'!$BO$5</f>
        <v>0.51631042309202635</v>
      </c>
      <c r="BJ8">
        <f>'2002 US IO'!BJ8*'Wage Ratios'!$BP$5</f>
        <v>0.45578734139219845</v>
      </c>
      <c r="BK8">
        <f>'2002 US IO'!BK8*'Wage Ratios'!$BQ$5</f>
        <v>10.099347589246603</v>
      </c>
      <c r="BL8">
        <f>'2002 US IO'!BL8*'Wage Ratios'!$BR$5</f>
        <v>0.37137252289674971</v>
      </c>
      <c r="BM8">
        <f>'2002 US IO'!BM8*'Wage Ratios'!$BS$5</f>
        <v>0.73891055262910832</v>
      </c>
      <c r="BN8">
        <f>'2002 US IO'!BN8*'Wage Ratios'!$BT$5</f>
        <v>2.9328003100190597E-2</v>
      </c>
      <c r="BO8">
        <f>'2002 US IO'!BO8*'Wage Ratios'!$BU$5</f>
        <v>0.26548997757908871</v>
      </c>
      <c r="BP8">
        <f>'2002 US IO'!BP8*'Wage Ratios'!$BV$5</f>
        <v>0.10665714682240569</v>
      </c>
      <c r="BQ8">
        <f>'2002 US IO'!BQ8*'Wage Ratios'!$BW$5</f>
        <v>60.456129472073656</v>
      </c>
      <c r="BR8" s="106">
        <f>'2006 AMS'!$D$27/1000*'2002 US IO'!BQ8/'2002 US IO'!BQ$92</f>
        <v>6.3717789174462336</v>
      </c>
      <c r="BS8">
        <f>'2002 US IO'!BS8*'Wage Ratios'!$BY$5</f>
        <v>23.988312624140256</v>
      </c>
      <c r="BT8">
        <f>'2002 US IO'!BT8*'Wage Ratios'!$BZ$5</f>
        <v>3.0998175472951952</v>
      </c>
      <c r="BU8">
        <f>'2002 US IO'!BU8*'Wage Ratios'!$CL$5</f>
        <v>21.780746935302993</v>
      </c>
      <c r="BV8">
        <f>'2002 US IO'!BV8*'Wage Ratios'!$CG$5</f>
        <v>2.6463959855177013</v>
      </c>
      <c r="BW8">
        <f>'2002 US IO'!BW8*AVERAGE('Wage Ratios'!$CA$5:$CF$5,'Wage Ratios'!$CH$5:$CK$5)</f>
        <v>87.909143802183692</v>
      </c>
      <c r="BX8">
        <f>'2002 US IO'!BX8*'Wage Ratios'!$CM$5</f>
        <v>11.976424209123504</v>
      </c>
      <c r="BY8" s="106">
        <f>'2006 AMS'!$D$28/1000*'2002 US IO'!BX8/'2002 US IO'!BX$92</f>
        <v>6.6924265926635558</v>
      </c>
      <c r="BZ8" s="106">
        <f>'2006 AMS'!$D$29/1000*'2002 US IO'!BY8/'2002 US IO'!BY$92</f>
        <v>5.6858876165504917</v>
      </c>
      <c r="CA8">
        <f>'2002 US IO'!CA8*'Wage Ratios'!$CP$5</f>
        <v>1.8208251071498573</v>
      </c>
      <c r="CB8" s="106">
        <f>'2006 AMS'!$D$30/1000*'2002 US IO'!CA8/'2002 US IO'!CA$92</f>
        <v>0.70880740264724251</v>
      </c>
      <c r="CC8" s="106">
        <f>'2006 AMS'!$D$31/1000*'2002 US IO'!CB8/'2002 US IO'!CB$92</f>
        <v>0.27980493674513524</v>
      </c>
      <c r="CD8" s="106">
        <f>'2006 AMS'!$D$32/1000*'2002 US IO'!CC8/'2002 US IO'!CC$92</f>
        <v>2.79519725117564E-2</v>
      </c>
      <c r="CE8" s="106">
        <f>'2006 AMS'!$D$33/1000*'2002 US IO'!CD8/'2002 US IO'!CD$92</f>
        <v>1.4034034525074574E-3</v>
      </c>
      <c r="CF8" s="106">
        <f>'2006 AMS'!$D$34/1000*'2002 US IO'!CE8/'2002 US IO'!CE$92</f>
        <v>1.2664165603372026E-2</v>
      </c>
      <c r="CG8" s="106">
        <f>'2006 AMS'!$D$35/1000*'2002 US IO'!CF8/'2002 US IO'!CF$92</f>
        <v>0.16762986184138959</v>
      </c>
      <c r="CH8">
        <f>'2002 US IO'!CH8*AVERAGE('Wage Ratios'!$CW$5:$CY$5)</f>
        <v>1.6826563239353216</v>
      </c>
      <c r="CI8" s="106">
        <f>'2006 AMS'!$D$36/1000*'2002 US IO'!CH8/'2002 US IO'!CH$92</f>
        <v>0.12044969103375176</v>
      </c>
      <c r="CJ8">
        <v>0</v>
      </c>
      <c r="CK8">
        <v>0</v>
      </c>
    </row>
    <row r="9" spans="1:89" x14ac:dyDescent="0.25">
      <c r="A9" t="s">
        <v>152</v>
      </c>
      <c r="B9">
        <f>'2002 US IO'!B9*AVERAGE('Wage Ratios'!$D$5:$F$5,'Wage Ratios'!$H$5)</f>
        <v>0.34595492842405173</v>
      </c>
      <c r="C9">
        <f>'2002 US IO'!C9*'Wage Ratios'!$G$5</f>
        <v>0.98570290350134637</v>
      </c>
      <c r="D9">
        <f>'2002 US IO'!D9*'Wage Ratios'!$I$5</f>
        <v>19.700147344705524</v>
      </c>
      <c r="E9">
        <f>'2002 US IO'!E9*'Wage Ratios'!$J$5</f>
        <v>16.115368463727048</v>
      </c>
      <c r="F9">
        <f>'2002 US IO'!F9*'Wage Ratios'!$K$5</f>
        <v>0.16142991099920578</v>
      </c>
      <c r="G9">
        <f>'2002 US IO'!G9*'Wage Ratios'!$L$5</f>
        <v>0</v>
      </c>
      <c r="H9">
        <f>'2002 US IO'!H9*'Wage Ratios'!$M$5</f>
        <v>0.95155696595924055</v>
      </c>
      <c r="I9" s="106">
        <f>'2006 AMS'!$D$5/1000*'2002 US IO'!I9/SUM('2002 US IO'!$I$2:$I$89)</f>
        <v>602.67373868395191</v>
      </c>
      <c r="J9">
        <f>'2002 US IO'!J9*'Wage Ratios'!$O$5</f>
        <v>0.39729577936518828</v>
      </c>
      <c r="K9">
        <f>'2002 US IO'!K9*'Wage Ratios'!$P$5</f>
        <v>1.3346779619339493</v>
      </c>
      <c r="L9">
        <f>'2002 US IO'!L9*'Wage Ratios'!$Q$5</f>
        <v>5.8241557648817353E-3</v>
      </c>
      <c r="M9">
        <f>'2002 US IO'!M9*'Wage Ratios'!$R$5</f>
        <v>2.3859569670262672E-4</v>
      </c>
      <c r="N9" s="106">
        <f>'2006 AMS'!$D$6/1000*'2002 US IO'!N9/SUM('2002 US IO'!$N$2:$N$89)</f>
        <v>0</v>
      </c>
      <c r="O9" s="106">
        <f>'2006 AMS'!$D$7/1000*'2002 US IO'!O9/'2002 US IO'!$O$92</f>
        <v>1.0010956243383792E-3</v>
      </c>
      <c r="P9" s="106">
        <f>'2006 AMS'!$D$8/1000*'2002 US IO'!P9/'2002 US IO'!$P$92</f>
        <v>3.7141436263065548E-3</v>
      </c>
      <c r="Q9">
        <f>'2002 US IO'!Q9*'Wage Ratios'!$V$5</f>
        <v>6.2504927346140543E-3</v>
      </c>
      <c r="R9" s="106">
        <f>'2006 AMS'!$D$9/1000*'2002 US IO'!R9/'2002 US IO'!$R$92</f>
        <v>0</v>
      </c>
      <c r="S9" s="106">
        <f>'2006 AMS'!$D$10/1000*'2002 US IO'!S9/'2002 US IO'!$S$92</f>
        <v>3.1441694009188254E-2</v>
      </c>
      <c r="T9" s="106">
        <f>'2006 AMS'!$D$11/1000*'2002 US IO'!T9/'2002 US IO'!$T$92</f>
        <v>0</v>
      </c>
      <c r="U9" s="106">
        <f>'2006 AMS'!$D$12/1000*'2002 US IO'!U9/'2002 US IO'!$U$92</f>
        <v>0</v>
      </c>
      <c r="V9" s="106">
        <f>'2006 AMS'!$D$13/1000*'2002 US IO'!V9/'2002 US IO'!V$92</f>
        <v>3.8531001546423635E-3</v>
      </c>
      <c r="W9">
        <f>'2002 US IO'!W9*'Wage Ratios'!$AB$5</f>
        <v>1.0472494354891504</v>
      </c>
      <c r="X9">
        <f>'2002 US IO'!X9*'Wage Ratios'!$AC$5</f>
        <v>1.7105222811240812</v>
      </c>
      <c r="Y9" s="108">
        <f>'2002 US IO'!Y9*('Energy Outputs'!$D$16*1000)/'2002 US IO'!Y$92</f>
        <v>2.8698452527339623E-4</v>
      </c>
      <c r="Z9" s="108">
        <f>'2002 US IO'!Z9*('Energy Outputs'!$D$20*1000)/'2002 US IO'!Z$92</f>
        <v>3.5971588561764232E-3</v>
      </c>
      <c r="AA9" s="105">
        <f>'2002 US IO'!AA9*'Wage Ratios'!$AF$5</f>
        <v>0</v>
      </c>
      <c r="AB9">
        <f>'2002 US IO'!AB9*'Wage Ratios'!$AG$5</f>
        <v>94.105377439997554</v>
      </c>
      <c r="AC9" s="106">
        <f>'2006 AMS'!$D$14/1000*'2002 US IO'!AC9/'2002 US IO'!AC$92</f>
        <v>7.1690752457474125E-3</v>
      </c>
      <c r="AD9">
        <f>'2002 US IO'!AD9*'Wage Ratios'!$AI$5</f>
        <v>4.6371542585068939E-3</v>
      </c>
      <c r="AE9">
        <f>'2002 US IO'!AE9*'Wage Ratios'!$AJ$5</f>
        <v>7.8918450955013202E-3</v>
      </c>
      <c r="AF9">
        <f>'2002 US IO'!AF9*'Wage Ratios'!$AK$5</f>
        <v>4.8745464261172504</v>
      </c>
      <c r="AG9">
        <f>'2002 US IO'!AG9*'Wage Ratios'!$AL$5</f>
        <v>0.11354846420474859</v>
      </c>
      <c r="AH9">
        <f>'2002 US IO'!AH9*'Wage Ratios'!$AM$5</f>
        <v>6.4818057289920252E-4</v>
      </c>
      <c r="AI9" s="106">
        <f>'2006 AMS'!$D$15/1000*'2002 US IO'!AI9/'2002 US IO'!AI$92</f>
        <v>2.1788616751313709E-2</v>
      </c>
      <c r="AJ9" s="106">
        <f>'2006 AMS'!$D$16/1000*'2002 US IO'!AJ9/'2002 US IO'!AJ$92</f>
        <v>0.34298407943226311</v>
      </c>
      <c r="AK9" s="106">
        <f>'2006 AMS'!$D$17/1000*'2002 US IO'!AK9/'2002 US IO'!AK$92</f>
        <v>6.3838139705933994E-3</v>
      </c>
      <c r="AL9" s="106">
        <f>'2006 AMS'!$D$18/1000*'2002 US IO'!AL9/'2002 US IO'!AL$92</f>
        <v>4.131672224395686</v>
      </c>
      <c r="AM9" s="106">
        <f>'2006 AMS'!$D$19/1000*'2002 US IO'!AM9/'2002 US IO'!AM$92</f>
        <v>3.692218491357928E-4</v>
      </c>
      <c r="AN9">
        <f>'2002 US IO'!AN9*'Wage Ratios'!$AS$5</f>
        <v>0</v>
      </c>
      <c r="AO9">
        <f>'2002 US IO'!AO9*'Wage Ratios'!$AT$5</f>
        <v>1.0853927964405071E-2</v>
      </c>
      <c r="AP9">
        <f>'2002 US IO'!AP9*'Wage Ratios'!$AU$5</f>
        <v>49.8734792839088</v>
      </c>
      <c r="AQ9">
        <f>'2002 US IO'!AQ9*'Wage Ratios'!$AV$5</f>
        <v>0.33207950172442779</v>
      </c>
      <c r="AR9">
        <f>'2002 US IO'!AR9*'Wage Ratios'!$AW$5</f>
        <v>10.840857719189183</v>
      </c>
      <c r="AS9" s="106">
        <f>'2006 AMS'!$D$20/1000*'2002 US IO'!AS9/'2002 US IO'!AS$92</f>
        <v>2.9958863416692405</v>
      </c>
      <c r="AT9" s="106">
        <f>'2006 AMS'!$D$21/1000*'2002 US IO'!AT9/'2002 US IO'!AT$92</f>
        <v>0.39871583382253151</v>
      </c>
      <c r="AU9">
        <f>'2002 US IO'!AU9*'Wage Ratios'!$AZ$5</f>
        <v>1.0761584467793737</v>
      </c>
      <c r="AV9">
        <f>'2002 US IO'!AV9*'Wage Ratios'!$BA$5</f>
        <v>5.8174007953671456</v>
      </c>
      <c r="AW9">
        <f>'2002 US IO'!AW9*'Wage Ratios'!$BB$5</f>
        <v>0.26397073151993788</v>
      </c>
      <c r="AX9">
        <f>'2002 US IO'!AX9*'Wage Ratios'!$BC$5</f>
        <v>2.7268650866207853</v>
      </c>
      <c r="AY9" s="106">
        <f>'2006 AMS'!$D$22/1000*'2002 US IO'!AY9/'2002 US IO'!AY$92</f>
        <v>1.3016182534886215E-4</v>
      </c>
      <c r="AZ9" s="106">
        <f>'2006 AMS'!$D$23/1000*'2002 US IO'!AZ9/'2002 US IO'!AZ$92</f>
        <v>3.1718064446459109</v>
      </c>
      <c r="BA9" s="108">
        <f>'2002 US IO'!BA9*('Energy Outputs'!$D$12*1000)/'2002 US IO'!BA$92</f>
        <v>0</v>
      </c>
      <c r="BB9" s="108">
        <f>'2002 US IO'!BB9*('Energy Outputs'!$D$4*1000)/'2002 US IO'!BB$92</f>
        <v>0.39324885972673046</v>
      </c>
      <c r="BC9">
        <f>'2002 US IO'!BC9*'Wage Ratios'!$BI$5</f>
        <v>0.55804745212236728</v>
      </c>
      <c r="BD9" s="106">
        <f>'2006 AMS'!$D$24/1000*'2002 US IO'!BC9/'2002 US IO'!BC$92</f>
        <v>0.22011014853653801</v>
      </c>
      <c r="BE9">
        <f>'2002 US IO'!BE9*'Wage Ratios'!$BK$5</f>
        <v>115.5861498386664</v>
      </c>
      <c r="BF9" s="106">
        <f>'2006 AMS'!$D$25/1000*'2002 US IO'!BE9/'2002 US IO'!BE$92</f>
        <v>36.308911877903704</v>
      </c>
      <c r="BG9" s="106">
        <f>'2006 AMS'!$D$26/1000*'2002 US IO'!BF9/'2002 US IO'!BF$92</f>
        <v>1.1658754200587507</v>
      </c>
      <c r="BH9">
        <f>'2002 US IO'!BH9*'Wage Ratios'!$BN$5</f>
        <v>67.474586232796455</v>
      </c>
      <c r="BI9">
        <f>'2002 US IO'!BI9*'Wage Ratios'!$BO$5</f>
        <v>0</v>
      </c>
      <c r="BJ9">
        <f>'2002 US IO'!BJ9*'Wage Ratios'!$BP$5</f>
        <v>1.082216989913697E-3</v>
      </c>
      <c r="BK9">
        <f>'2002 US IO'!BK9*'Wage Ratios'!$BQ$5</f>
        <v>8.7163496322102754E-2</v>
      </c>
      <c r="BL9">
        <f>'2002 US IO'!BL9*'Wage Ratios'!$BR$5</f>
        <v>0</v>
      </c>
      <c r="BM9">
        <f>'2002 US IO'!BM9*'Wage Ratios'!$BS$5</f>
        <v>0.13709660570066634</v>
      </c>
      <c r="BN9">
        <f>'2002 US IO'!BN9*'Wage Ratios'!$BT$5</f>
        <v>8.4315615527066762E-2</v>
      </c>
      <c r="BO9">
        <f>'2002 US IO'!BO9*'Wage Ratios'!$BU$5</f>
        <v>0</v>
      </c>
      <c r="BP9">
        <f>'2002 US IO'!BP9*'Wage Ratios'!$BV$5</f>
        <v>0.11872187153131213</v>
      </c>
      <c r="BQ9">
        <f>'2002 US IO'!BQ9*'Wage Ratios'!$BW$5</f>
        <v>9.4546052718322393</v>
      </c>
      <c r="BR9" s="106">
        <f>'2006 AMS'!$D$27/1000*'2002 US IO'!BQ9/'2002 US IO'!BQ$92</f>
        <v>0.99646892829393618</v>
      </c>
      <c r="BS9">
        <f>'2002 US IO'!BS9*'Wage Ratios'!$BY$5</f>
        <v>1.0136965821201738</v>
      </c>
      <c r="BT9">
        <f>'2002 US IO'!BT9*'Wage Ratios'!$BZ$5</f>
        <v>30.932305157329598</v>
      </c>
      <c r="BU9">
        <f>'2002 US IO'!BU9*'Wage Ratios'!$CL$5</f>
        <v>23.242232251744614</v>
      </c>
      <c r="BV9">
        <f>'2002 US IO'!BV9*'Wage Ratios'!$CG$5</f>
        <v>2.8239688155869662</v>
      </c>
      <c r="BW9">
        <f>'2002 US IO'!BW9*AVERAGE('Wage Ratios'!$CA$5:$CF$5,'Wage Ratios'!$CH$5:$CK$5)</f>
        <v>93.807836038472686</v>
      </c>
      <c r="BX9">
        <f>'2002 US IO'!BX9*'Wage Ratios'!$CM$5</f>
        <v>0.25901034301299719</v>
      </c>
      <c r="BY9" s="106">
        <f>'2006 AMS'!$D$28/1000*'2002 US IO'!BX9/'2002 US IO'!BX$92</f>
        <v>0.14473499577900734</v>
      </c>
      <c r="BZ9" s="106">
        <f>'2006 AMS'!$D$29/1000*'2002 US IO'!BY9/'2002 US IO'!BY$92</f>
        <v>0.56117556832761861</v>
      </c>
      <c r="CA9">
        <f>'2002 US IO'!CA9*'Wage Ratios'!$CP$5</f>
        <v>0.30277168289050826</v>
      </c>
      <c r="CB9" s="106">
        <f>'2006 AMS'!$D$30/1000*'2002 US IO'!CA9/'2002 US IO'!CA$92</f>
        <v>0.11786239617525944</v>
      </c>
      <c r="CC9" s="106">
        <f>'2006 AMS'!$D$31/1000*'2002 US IO'!CB9/'2002 US IO'!CB$92</f>
        <v>4.9931617945313062E-2</v>
      </c>
      <c r="CD9" s="106">
        <f>'2006 AMS'!$D$32/1000*'2002 US IO'!CC9/'2002 US IO'!CC$92</f>
        <v>1.0558523738477323</v>
      </c>
      <c r="CE9" s="106">
        <f>'2006 AMS'!$D$33/1000*'2002 US IO'!CD9/'2002 US IO'!CD$92</f>
        <v>8.2635554447394857E-2</v>
      </c>
      <c r="CF9" s="106">
        <f>'2006 AMS'!$D$34/1000*'2002 US IO'!CE9/'2002 US IO'!CE$92</f>
        <v>0.41526479010754991</v>
      </c>
      <c r="CG9" s="106">
        <f>'2006 AMS'!$D$35/1000*'2002 US IO'!CF9/'2002 US IO'!CF$92</f>
        <v>0.39573722410242962</v>
      </c>
      <c r="CH9">
        <f>'2002 US IO'!CH9*AVERAGE('Wage Ratios'!$CW$5:$CY$5)</f>
        <v>86.951078158436033</v>
      </c>
      <c r="CI9" s="106">
        <f>'2006 AMS'!$D$36/1000*'2002 US IO'!CH9/'2002 US IO'!CH$92</f>
        <v>6.2242243708690888</v>
      </c>
      <c r="CJ9">
        <v>0</v>
      </c>
      <c r="CK9">
        <v>0</v>
      </c>
    </row>
    <row r="10" spans="1:89" x14ac:dyDescent="0.25">
      <c r="A10" t="s">
        <v>151</v>
      </c>
      <c r="B10">
        <f>'2002 US IO'!B10*AVERAGE('Wage Ratios'!$D$5:$F$5,'Wage Ratios'!$H$5)</f>
        <v>9.338452353137539</v>
      </c>
      <c r="C10">
        <f>'2002 US IO'!C10*'Wage Ratios'!$G$5</f>
        <v>758.81686088834692</v>
      </c>
      <c r="D10">
        <f>'2002 US IO'!D10*'Wage Ratios'!$I$5</f>
        <v>3.432734888836244E-6</v>
      </c>
      <c r="E10">
        <f>'2002 US IO'!E10*'Wage Ratios'!$J$5</f>
        <v>3.9100697860055882E-6</v>
      </c>
      <c r="F10">
        <f>'2002 US IO'!F10*'Wage Ratios'!$K$5</f>
        <v>4.2248714915278998E-4</v>
      </c>
      <c r="G10">
        <f>'2002 US IO'!G10*'Wage Ratios'!$L$5</f>
        <v>6.2078628872307748E-7</v>
      </c>
      <c r="H10">
        <f>'2002 US IO'!H10*'Wage Ratios'!$M$5</f>
        <v>17.43287222877823</v>
      </c>
      <c r="I10" s="106">
        <f>'2006 AMS'!$D$5/1000*'2002 US IO'!I10/SUM('2002 US IO'!$I$2:$I$89)</f>
        <v>3.7970202145908187E-7</v>
      </c>
      <c r="J10">
        <f>'2002 US IO'!J10*'Wage Ratios'!$O$5</f>
        <v>1061.0249292419287</v>
      </c>
      <c r="K10">
        <f>'2002 US IO'!K10*'Wage Ratios'!$P$5</f>
        <v>1.0402439841169981</v>
      </c>
      <c r="L10">
        <f>'2002 US IO'!L10*'Wage Ratios'!$Q$5</f>
        <v>4.282699334403442E-8</v>
      </c>
      <c r="M10">
        <f>'2002 US IO'!M10*'Wage Ratios'!$R$5</f>
        <v>3.5644819774053767E-2</v>
      </c>
      <c r="N10" s="106">
        <f>'2006 AMS'!$D$6/1000*'2002 US IO'!N10/SUM('2002 US IO'!$N$2:$N$89)</f>
        <v>0.11271632178613386</v>
      </c>
      <c r="O10" s="106">
        <f>'2006 AMS'!$D$7/1000*'2002 US IO'!O10/'2002 US IO'!$O$92</f>
        <v>6.4710944180204608E-2</v>
      </c>
      <c r="P10" s="106">
        <f>'2006 AMS'!$D$8/1000*'2002 US IO'!P10/'2002 US IO'!$P$92</f>
        <v>9.6420054041940526E-2</v>
      </c>
      <c r="Q10">
        <f>'2002 US IO'!Q10*'Wage Ratios'!$V$5</f>
        <v>3.0696045811872227E-7</v>
      </c>
      <c r="R10" s="106">
        <f>'2006 AMS'!$D$9/1000*'2002 US IO'!R10/'2002 US IO'!$R$92</f>
        <v>5.0475473678212179E-7</v>
      </c>
      <c r="S10" s="106">
        <f>'2006 AMS'!$D$10/1000*'2002 US IO'!S10/'2002 US IO'!$S$92</f>
        <v>6.0468069840579684E-7</v>
      </c>
      <c r="T10" s="106">
        <f>'2006 AMS'!$D$11/1000*'2002 US IO'!T10/'2002 US IO'!$T$92</f>
        <v>7.6842933609700328E-8</v>
      </c>
      <c r="U10" s="106">
        <f>'2006 AMS'!$D$12/1000*'2002 US IO'!U10/'2002 US IO'!$U$92</f>
        <v>4.5717098268722973E-8</v>
      </c>
      <c r="V10" s="106">
        <f>'2006 AMS'!$D$13/1000*'2002 US IO'!V10/'2002 US IO'!V$92</f>
        <v>1.0966447945143092E-6</v>
      </c>
      <c r="W10">
        <f>'2002 US IO'!W10*'Wage Ratios'!$AB$5</f>
        <v>0</v>
      </c>
      <c r="X10">
        <f>'2002 US IO'!X10*'Wage Ratios'!$AC$5</f>
        <v>0</v>
      </c>
      <c r="Y10" s="108">
        <f>'2002 US IO'!Y10*('Energy Outputs'!$D$16*1000)/'2002 US IO'!Y$92</f>
        <v>8.9687519723110152E-8</v>
      </c>
      <c r="Z10" s="108">
        <f>'2002 US IO'!Z10*('Energy Outputs'!$D$20*1000)/'2002 US IO'!Z$92</f>
        <v>5.2558737846479414E-7</v>
      </c>
      <c r="AA10" s="105">
        <f>'2002 US IO'!AA10*'Wage Ratios'!$AF$5</f>
        <v>0</v>
      </c>
      <c r="AB10">
        <f>'2002 US IO'!AB10*'Wage Ratios'!$AG$5</f>
        <v>220.73618630523589</v>
      </c>
      <c r="AC10" s="106">
        <f>'2006 AMS'!$D$14/1000*'2002 US IO'!AC10/'2002 US IO'!AC$92</f>
        <v>2.6316482688633964E-7</v>
      </c>
      <c r="AD10">
        <f>'2002 US IO'!AD10*'Wage Ratios'!$AI$5</f>
        <v>5.2932135056010104E-5</v>
      </c>
      <c r="AE10">
        <f>'2002 US IO'!AE10*'Wage Ratios'!$AJ$5</f>
        <v>3.3504929888345808E-7</v>
      </c>
      <c r="AF10">
        <f>'2002 US IO'!AF10*'Wage Ratios'!$AK$5</f>
        <v>6.7314376258721416E-6</v>
      </c>
      <c r="AG10">
        <f>'2002 US IO'!AG10*'Wage Ratios'!$AL$5</f>
        <v>1.4108038790448502E-5</v>
      </c>
      <c r="AH10">
        <f>'2002 US IO'!AH10*'Wage Ratios'!$AM$5</f>
        <v>3.1151971652226018E-5</v>
      </c>
      <c r="AI10" s="106">
        <f>'2006 AMS'!$D$15/1000*'2002 US IO'!AI10/'2002 US IO'!AI$92</f>
        <v>1.8887177388332765</v>
      </c>
      <c r="AJ10" s="106">
        <f>'2006 AMS'!$D$16/1000*'2002 US IO'!AJ10/'2002 US IO'!AJ$92</f>
        <v>25.364207451877554</v>
      </c>
      <c r="AK10" s="106">
        <f>'2006 AMS'!$D$17/1000*'2002 US IO'!AK10/'2002 US IO'!AK$92</f>
        <v>4.9979611020042976</v>
      </c>
      <c r="AL10" s="106">
        <f>'2006 AMS'!$D$18/1000*'2002 US IO'!AL10/'2002 US IO'!AL$92</f>
        <v>1.1270986514586968E-6</v>
      </c>
      <c r="AM10" s="106">
        <f>'2006 AMS'!$D$19/1000*'2002 US IO'!AM10/'2002 US IO'!AM$92</f>
        <v>3.1319620310310461E-6</v>
      </c>
      <c r="AN10">
        <f>'2002 US IO'!AN10*'Wage Ratios'!$AS$5</f>
        <v>6.6140242407842512E-8</v>
      </c>
      <c r="AO10">
        <f>'2002 US IO'!AO10*'Wage Ratios'!$AT$5</f>
        <v>8.5207156451361597E-3</v>
      </c>
      <c r="AP10">
        <f>'2002 US IO'!AP10*'Wage Ratios'!$AU$5</f>
        <v>0.55827664137155142</v>
      </c>
      <c r="AQ10">
        <f>'2002 US IO'!AQ10*'Wage Ratios'!$AV$5</f>
        <v>1.8937776726515234E-6</v>
      </c>
      <c r="AR10">
        <f>'2002 US IO'!AR10*'Wage Ratios'!$AW$5</f>
        <v>8.8783255769551921E-6</v>
      </c>
      <c r="AS10" s="106">
        <f>'2006 AMS'!$D$20/1000*'2002 US IO'!AS10/'2002 US IO'!AS$92</f>
        <v>4.3584074780126635E-7</v>
      </c>
      <c r="AT10" s="106">
        <f>'2006 AMS'!$D$21/1000*'2002 US IO'!AT10/'2002 US IO'!AT$92</f>
        <v>6.9891565465088047E-7</v>
      </c>
      <c r="AU10">
        <f>'2002 US IO'!AU10*'Wage Ratios'!$AZ$5</f>
        <v>1.0079150149925123E-4</v>
      </c>
      <c r="AV10">
        <f>'2002 US IO'!AV10*'Wage Ratios'!$BA$5</f>
        <v>117.02443554759778</v>
      </c>
      <c r="AW10">
        <f>'2002 US IO'!AW10*'Wage Ratios'!$BB$5</f>
        <v>20.286834486597265</v>
      </c>
      <c r="AX10">
        <f>'2002 US IO'!AX10*'Wage Ratios'!$BC$5</f>
        <v>1.1765918509519036</v>
      </c>
      <c r="AY10" s="106">
        <f>'2006 AMS'!$D$22/1000*'2002 US IO'!AY10/'2002 US IO'!AY$92</f>
        <v>1.3047105027593272E-5</v>
      </c>
      <c r="AZ10" s="106">
        <f>'2006 AMS'!$D$23/1000*'2002 US IO'!AZ10/'2002 US IO'!AZ$92</f>
        <v>7.2292102936193699E-4</v>
      </c>
      <c r="BA10" s="108">
        <f>'2002 US IO'!BA10*('Energy Outputs'!$D$12*1000)/'2002 US IO'!BA$92</f>
        <v>0</v>
      </c>
      <c r="BB10" s="108">
        <f>'2002 US IO'!BB10*('Energy Outputs'!$D$4*1000)/'2002 US IO'!BB$92</f>
        <v>2.9223173266333811E-2</v>
      </c>
      <c r="BC10">
        <f>'2002 US IO'!BC10*'Wage Ratios'!$BI$5</f>
        <v>8.8862157030538055E-2</v>
      </c>
      <c r="BD10" s="106">
        <f>'2006 AMS'!$D$24/1000*'2002 US IO'!BC10/'2002 US IO'!BC$92</f>
        <v>3.5049819704185199E-2</v>
      </c>
      <c r="BE10">
        <f>'2002 US IO'!BE10*'Wage Ratios'!$BK$5</f>
        <v>10.244724844677396</v>
      </c>
      <c r="BF10" s="106">
        <f>'2006 AMS'!$D$25/1000*'2002 US IO'!BE10/'2002 US IO'!BE$92</f>
        <v>3.2181607581700726</v>
      </c>
      <c r="BG10" s="106">
        <f>'2006 AMS'!$D$26/1000*'2002 US IO'!BF10/'2002 US IO'!BF$92</f>
        <v>8.7229970252131819E-3</v>
      </c>
      <c r="BH10">
        <f>'2002 US IO'!BH10*'Wage Ratios'!$BN$5</f>
        <v>4.4405755828876202E-2</v>
      </c>
      <c r="BI10">
        <f>'2002 US IO'!BI10*'Wage Ratios'!$BO$5</f>
        <v>1.1677176324967874E-6</v>
      </c>
      <c r="BJ10">
        <f>'2002 US IO'!BJ10*'Wage Ratios'!$BP$5</f>
        <v>1.0767537688217501E-6</v>
      </c>
      <c r="BK10">
        <f>'2002 US IO'!BK10*'Wage Ratios'!$BQ$5</f>
        <v>1.6141263182819757E-3</v>
      </c>
      <c r="BL10">
        <f>'2002 US IO'!BL10*'Wage Ratios'!$BR$5</f>
        <v>1.2165978492927501E-6</v>
      </c>
      <c r="BM10">
        <f>'2002 US IO'!BM10*'Wage Ratios'!$BS$5</f>
        <v>5.1161153890678319E-6</v>
      </c>
      <c r="BN10">
        <f>'2002 US IO'!BN10*'Wage Ratios'!$BT$5</f>
        <v>1.5089446985962791E-7</v>
      </c>
      <c r="BO10">
        <f>'2002 US IO'!BO10*'Wage Ratios'!$BU$5</f>
        <v>4.0577375414753471E-6</v>
      </c>
      <c r="BP10">
        <f>'2002 US IO'!BP10*'Wage Ratios'!$BV$5</f>
        <v>0.11593957109190681</v>
      </c>
      <c r="BQ10">
        <f>'2002 US IO'!BQ10*'Wage Ratios'!$BW$5</f>
        <v>4.3726652723818731</v>
      </c>
      <c r="BR10" s="106">
        <f>'2006 AMS'!$D$27/1000*'2002 US IO'!BQ10/'2002 US IO'!BQ$92</f>
        <v>0.46085742899704119</v>
      </c>
      <c r="BS10">
        <f>'2002 US IO'!BS10*'Wage Ratios'!$BY$5</f>
        <v>66.7073565117051</v>
      </c>
      <c r="BT10">
        <f>'2002 US IO'!BT10*'Wage Ratios'!$BZ$5</f>
        <v>4.0735670494492382</v>
      </c>
      <c r="BU10">
        <f>'2002 US IO'!BU10*'Wage Ratios'!$CL$5</f>
        <v>1.5345128330156745</v>
      </c>
      <c r="BV10">
        <f>'2002 US IO'!BV10*'Wage Ratios'!$CG$5</f>
        <v>0.18644579146346826</v>
      </c>
      <c r="BW10">
        <f>'2002 US IO'!BW10*AVERAGE('Wage Ratios'!$CA$5:$CF$5,'Wage Ratios'!$CH$5:$CK$5)</f>
        <v>6.1934381637401206</v>
      </c>
      <c r="BX10">
        <f>'2002 US IO'!BX10*'Wage Ratios'!$CM$5</f>
        <v>3.1891400752549889E-7</v>
      </c>
      <c r="BY10" s="106">
        <f>'2006 AMS'!$D$28/1000*'2002 US IO'!BX10/'2002 US IO'!BX$92</f>
        <v>1.7820916723295942E-7</v>
      </c>
      <c r="BZ10" s="106">
        <f>'2006 AMS'!$D$29/1000*'2002 US IO'!BY10/'2002 US IO'!BY$92</f>
        <v>3.6041871451387375E-2</v>
      </c>
      <c r="CA10">
        <f>'2002 US IO'!CA10*'Wage Ratios'!$CP$5</f>
        <v>3.7337337752723374</v>
      </c>
      <c r="CB10" s="106">
        <f>'2006 AMS'!$D$30/1000*'2002 US IO'!CA10/'2002 US IO'!CA$92</f>
        <v>1.4534609222132484</v>
      </c>
      <c r="CC10" s="106">
        <f>'2006 AMS'!$D$31/1000*'2002 US IO'!CB10/'2002 US IO'!CB$92</f>
        <v>4.3911694032906824E-8</v>
      </c>
      <c r="CD10" s="106">
        <f>'2006 AMS'!$D$32/1000*'2002 US IO'!CC10/'2002 US IO'!CC$92</f>
        <v>1.6594523644959522E-7</v>
      </c>
      <c r="CE10" s="106">
        <f>'2006 AMS'!$D$33/1000*'2002 US IO'!CD10/'2002 US IO'!CD$92</f>
        <v>6.7368519432416806E-9</v>
      </c>
      <c r="CF10" s="106">
        <f>'2006 AMS'!$D$34/1000*'2002 US IO'!CE10/'2002 US IO'!CE$92</f>
        <v>1.5662480790176708E-7</v>
      </c>
      <c r="CG10" s="106">
        <f>'2006 AMS'!$D$35/1000*'2002 US IO'!CF10/'2002 US IO'!CF$92</f>
        <v>1.3086396562772384E-7</v>
      </c>
      <c r="CH10">
        <f>'2002 US IO'!CH10*AVERAGE('Wage Ratios'!$CW$5:$CY$5)</f>
        <v>2.3322572009777396</v>
      </c>
      <c r="CI10" s="106">
        <f>'2006 AMS'!$D$36/1000*'2002 US IO'!CH10/'2002 US IO'!CH$92</f>
        <v>0.16695011053238074</v>
      </c>
      <c r="CJ10">
        <v>0</v>
      </c>
      <c r="CK10">
        <v>0</v>
      </c>
    </row>
    <row r="11" spans="1:89" x14ac:dyDescent="0.25">
      <c r="A11" t="s">
        <v>150</v>
      </c>
      <c r="B11">
        <f>'2002 US IO'!B11*AVERAGE('Wage Ratios'!$D$5:$F$5,'Wage Ratios'!$H$5)</f>
        <v>544.32221944199705</v>
      </c>
      <c r="C11">
        <f>'2002 US IO'!C11*'Wage Ratios'!$G$5</f>
        <v>1740.4598689421064</v>
      </c>
      <c r="D11">
        <f>'2002 US IO'!D11*'Wage Ratios'!$I$5</f>
        <v>348.76631311411876</v>
      </c>
      <c r="E11">
        <f>'2002 US IO'!E11*'Wage Ratios'!$J$5</f>
        <v>329.68602875859102</v>
      </c>
      <c r="F11">
        <f>'2002 US IO'!F11*'Wage Ratios'!$K$5</f>
        <v>141.49685840359061</v>
      </c>
      <c r="G11">
        <f>'2002 US IO'!G11*'Wage Ratios'!$L$5</f>
        <v>564.21467478580894</v>
      </c>
      <c r="H11">
        <f>'2002 US IO'!H11*'Wage Ratios'!$M$5</f>
        <v>8.4352492903416803</v>
      </c>
      <c r="I11" s="106">
        <f>'2006 AMS'!$D$5/1000*'2002 US IO'!I11/SUM('2002 US IO'!$I$2:$I$89)</f>
        <v>581.24122627467364</v>
      </c>
      <c r="J11">
        <f>'2002 US IO'!J11*'Wage Ratios'!$O$5</f>
        <v>1281.0937907344851</v>
      </c>
      <c r="K11">
        <f>'2002 US IO'!K11*'Wage Ratios'!$P$5</f>
        <v>775.85434231071156</v>
      </c>
      <c r="L11">
        <f>'2002 US IO'!L11*'Wage Ratios'!$Q$5</f>
        <v>33.894399831472185</v>
      </c>
      <c r="M11">
        <f>'2002 US IO'!M11*'Wage Ratios'!$R$5</f>
        <v>401.62487915709238</v>
      </c>
      <c r="N11" s="106">
        <f>'2006 AMS'!$D$6/1000*'2002 US IO'!N11/SUM('2002 US IO'!$N$2:$N$89)</f>
        <v>2810.6526775538482</v>
      </c>
      <c r="O11" s="106">
        <f>'2006 AMS'!$D$7/1000*'2002 US IO'!O11/'2002 US IO'!$O$92</f>
        <v>700.24021302068979</v>
      </c>
      <c r="P11" s="106">
        <f>'2006 AMS'!$D$8/1000*'2002 US IO'!P11/'2002 US IO'!$P$92</f>
        <v>417.33524152956204</v>
      </c>
      <c r="Q11">
        <f>'2002 US IO'!Q11*'Wage Ratios'!$V$5</f>
        <v>309.03239408030709</v>
      </c>
      <c r="R11" s="106">
        <f>'2006 AMS'!$D$9/1000*'2002 US IO'!R11/'2002 US IO'!$R$92</f>
        <v>1923.5326998505254</v>
      </c>
      <c r="S11" s="106">
        <f>'2006 AMS'!$D$10/1000*'2002 US IO'!S11/'2002 US IO'!$S$92</f>
        <v>2576.068060210845</v>
      </c>
      <c r="T11" s="106">
        <f>'2006 AMS'!$D$11/1000*'2002 US IO'!T11/'2002 US IO'!$T$92</f>
        <v>235.16361849345978</v>
      </c>
      <c r="U11" s="106">
        <f>'2006 AMS'!$D$12/1000*'2002 US IO'!U11/'2002 US IO'!$U$92</f>
        <v>510.30715995140645</v>
      </c>
      <c r="V11" s="106">
        <f>'2006 AMS'!$D$13/1000*'2002 US IO'!V11/'2002 US IO'!V$92</f>
        <v>2164.7525632559723</v>
      </c>
      <c r="W11">
        <f>'2002 US IO'!W11*'Wage Ratios'!$AB$5</f>
        <v>298.66548034463045</v>
      </c>
      <c r="X11">
        <f>'2002 US IO'!X11*'Wage Ratios'!$AC$5</f>
        <v>420.18122736162246</v>
      </c>
      <c r="Y11" s="108">
        <f>'2002 US IO'!Y11*('Energy Outputs'!$D$16*1000)/'2002 US IO'!Y$92</f>
        <v>54.389379076637709</v>
      </c>
      <c r="Z11" s="108">
        <f>'2002 US IO'!Z11*('Energy Outputs'!$D$20*1000)/'2002 US IO'!Z$92</f>
        <v>27.797628082978665</v>
      </c>
      <c r="AA11" s="105">
        <f>'2002 US IO'!AA11*'Wage Ratios'!$AF$5</f>
        <v>35.476052817108553</v>
      </c>
      <c r="AB11">
        <f>'2002 US IO'!AB11*'Wage Ratios'!$AG$5</f>
        <v>1018.1079490036651</v>
      </c>
      <c r="AC11" s="106">
        <f>'2006 AMS'!$D$14/1000*'2002 US IO'!AC11/'2002 US IO'!AC$92</f>
        <v>407.40180554263458</v>
      </c>
      <c r="AD11">
        <f>'2002 US IO'!AD11*'Wage Ratios'!$AI$5</f>
        <v>1502.3927698223299</v>
      </c>
      <c r="AE11">
        <f>'2002 US IO'!AE11*'Wage Ratios'!$AJ$5</f>
        <v>798.63893166780133</v>
      </c>
      <c r="AF11">
        <f>'2002 US IO'!AF11*'Wage Ratios'!$AK$5</f>
        <v>1217.7626552765412</v>
      </c>
      <c r="AG11">
        <f>'2002 US IO'!AG11*'Wage Ratios'!$AL$5</f>
        <v>954.59207837944268</v>
      </c>
      <c r="AH11">
        <f>'2002 US IO'!AH11*'Wage Ratios'!$AM$5</f>
        <v>651.87961719892826</v>
      </c>
      <c r="AI11" s="106">
        <f>'2006 AMS'!$D$15/1000*'2002 US IO'!AI11/'2002 US IO'!AI$92</f>
        <v>831.02903060734957</v>
      </c>
      <c r="AJ11" s="106">
        <f>'2006 AMS'!$D$16/1000*'2002 US IO'!AJ11/'2002 US IO'!AJ$92</f>
        <v>2307.086032274588</v>
      </c>
      <c r="AK11" s="106">
        <f>'2006 AMS'!$D$17/1000*'2002 US IO'!AK11/'2002 US IO'!AK$92</f>
        <v>860.3542305422784</v>
      </c>
      <c r="AL11" s="106">
        <f>'2006 AMS'!$D$18/1000*'2002 US IO'!AL11/'2002 US IO'!AL$92</f>
        <v>223.36624251020078</v>
      </c>
      <c r="AM11" s="106">
        <f>'2006 AMS'!$D$19/1000*'2002 US IO'!AM11/'2002 US IO'!AM$92</f>
        <v>108.01860284227111</v>
      </c>
      <c r="AN11">
        <f>'2002 US IO'!AN11*'Wage Ratios'!$AS$5</f>
        <v>102.71961634265402</v>
      </c>
      <c r="AO11">
        <f>'2002 US IO'!AO11*'Wage Ratios'!$AT$5</f>
        <v>460.05424648799101</v>
      </c>
      <c r="AP11">
        <f>'2002 US IO'!AP11*'Wage Ratios'!$AU$5</f>
        <v>890.15482318750071</v>
      </c>
      <c r="AQ11">
        <f>'2002 US IO'!AQ11*'Wage Ratios'!$AV$5</f>
        <v>288.6453625868341</v>
      </c>
      <c r="AR11">
        <f>'2002 US IO'!AR11*'Wage Ratios'!$AW$5</f>
        <v>296.28307576313631</v>
      </c>
      <c r="AS11" s="106">
        <f>'2006 AMS'!$D$20/1000*'2002 US IO'!AS11/'2002 US IO'!AS$92</f>
        <v>497.20497077492894</v>
      </c>
      <c r="AT11" s="106">
        <f>'2006 AMS'!$D$21/1000*'2002 US IO'!AT11/'2002 US IO'!AT$92</f>
        <v>949.50553427941884</v>
      </c>
      <c r="AU11">
        <f>'2002 US IO'!AU11*'Wage Ratios'!$AZ$5</f>
        <v>1386.0820290934873</v>
      </c>
      <c r="AV11">
        <f>'2002 US IO'!AV11*'Wage Ratios'!$BA$5</f>
        <v>2560.6465379289957</v>
      </c>
      <c r="AW11">
        <f>'2002 US IO'!AW11*'Wage Ratios'!$BB$5</f>
        <v>260.33218647101455</v>
      </c>
      <c r="AX11">
        <f>'2002 US IO'!AX11*'Wage Ratios'!$BC$5</f>
        <v>233.95698196866255</v>
      </c>
      <c r="AY11" s="106">
        <f>'2006 AMS'!$D$22/1000*'2002 US IO'!AY11/'2002 US IO'!AY$92</f>
        <v>886.25547787984146</v>
      </c>
      <c r="AZ11" s="106">
        <f>'2006 AMS'!$D$23/1000*'2002 US IO'!AZ11/'2002 US IO'!AZ$92</f>
        <v>275.94695131538754</v>
      </c>
      <c r="BA11" s="108">
        <f>'2002 US IO'!BA11*('Energy Outputs'!$D$12*1000)/'2002 US IO'!BA$92</f>
        <v>1172.2626063842733</v>
      </c>
      <c r="BB11" s="108">
        <f>'2002 US IO'!BB11*('Energy Outputs'!$D$4*1000)/'2002 US IO'!BB$92</f>
        <v>1519.8736547327785</v>
      </c>
      <c r="BC11">
        <f>'2002 US IO'!BC11*'Wage Ratios'!$BI$5</f>
        <v>613.62687584010723</v>
      </c>
      <c r="BD11" s="106">
        <f>'2006 AMS'!$D$24/1000*'2002 US IO'!BC11/'2002 US IO'!BC$92</f>
        <v>242.03229003823301</v>
      </c>
      <c r="BE11">
        <f>'2002 US IO'!BE11*'Wage Ratios'!$BK$5</f>
        <v>810.70628061977823</v>
      </c>
      <c r="BF11" s="106">
        <f>'2006 AMS'!$D$25/1000*'2002 US IO'!BE11/'2002 US IO'!BE$92</f>
        <v>254.66600404090616</v>
      </c>
      <c r="BG11" s="106">
        <f>'2006 AMS'!$D$26/1000*'2002 US IO'!BF11/'2002 US IO'!BF$92</f>
        <v>272.67611806397002</v>
      </c>
      <c r="BH11">
        <f>'2002 US IO'!BH11*'Wage Ratios'!$BN$5</f>
        <v>1350.7582187392543</v>
      </c>
      <c r="BI11">
        <f>'2002 US IO'!BI11*'Wage Ratios'!$BO$5</f>
        <v>256.62748723183842</v>
      </c>
      <c r="BJ11">
        <f>'2002 US IO'!BJ11*'Wage Ratios'!$BP$5</f>
        <v>155.15005430683101</v>
      </c>
      <c r="BK11">
        <f>'2002 US IO'!BK11*'Wage Ratios'!$BQ$5</f>
        <v>751.91200213496882</v>
      </c>
      <c r="BL11">
        <f>'2002 US IO'!BL11*'Wage Ratios'!$BR$5</f>
        <v>585.65566788325225</v>
      </c>
      <c r="BM11">
        <f>'2002 US IO'!BM11*'Wage Ratios'!$BS$5</f>
        <v>692.03452806417306</v>
      </c>
      <c r="BN11">
        <f>'2002 US IO'!BN11*'Wage Ratios'!$BT$5</f>
        <v>86.225154841511653</v>
      </c>
      <c r="BO11">
        <f>'2002 US IO'!BO11*'Wage Ratios'!$BU$5</f>
        <v>874.66265429558598</v>
      </c>
      <c r="BP11">
        <f>'2002 US IO'!BP11*'Wage Ratios'!$BV$5</f>
        <v>153.7578031219538</v>
      </c>
      <c r="BQ11">
        <f>'2002 US IO'!BQ11*'Wage Ratios'!$BW$5</f>
        <v>574.9900591333236</v>
      </c>
      <c r="BR11" s="106">
        <f>'2006 AMS'!$D$27/1000*'2002 US IO'!BQ11/'2002 US IO'!BQ$92</f>
        <v>60.601126279829785</v>
      </c>
      <c r="BS11">
        <f>'2002 US IO'!BS11*'Wage Ratios'!$BY$5</f>
        <v>530.76883312389191</v>
      </c>
      <c r="BT11">
        <f>'2002 US IO'!BT11*'Wage Ratios'!$BZ$5</f>
        <v>904.97931016683572</v>
      </c>
      <c r="BU11">
        <f>'2002 US IO'!BU11*'Wage Ratios'!$CL$5</f>
        <v>538.08161139921822</v>
      </c>
      <c r="BV11">
        <f>'2002 US IO'!BV11*'Wage Ratios'!$CG$5</f>
        <v>65.377786194272176</v>
      </c>
      <c r="BW11">
        <f>'2002 US IO'!BW11*AVERAGE('Wage Ratios'!$CA$5:$CF$5,'Wage Ratios'!$CH$5:$CK$5)</f>
        <v>2171.7480072795579</v>
      </c>
      <c r="BX11">
        <f>'2002 US IO'!BX11*'Wage Ratios'!$CM$5</f>
        <v>224.39557559244383</v>
      </c>
      <c r="BY11" s="106">
        <f>'2006 AMS'!$D$28/1000*'2002 US IO'!BX11/'2002 US IO'!BX$92</f>
        <v>125.39226159231231</v>
      </c>
      <c r="BZ11" s="106">
        <f>'2006 AMS'!$D$29/1000*'2002 US IO'!BY11/'2002 US IO'!BY$92</f>
        <v>223.18837238038702</v>
      </c>
      <c r="CA11">
        <f>'2002 US IO'!CA11*'Wage Ratios'!$CP$5</f>
        <v>1782.9188847444568</v>
      </c>
      <c r="CB11" s="106">
        <f>'2006 AMS'!$D$30/1000*'2002 US IO'!CA11/'2002 US IO'!CA$92</f>
        <v>694.05133906824369</v>
      </c>
      <c r="CC11" s="106">
        <f>'2006 AMS'!$D$31/1000*'2002 US IO'!CB11/'2002 US IO'!CB$92</f>
        <v>177.19015223372423</v>
      </c>
      <c r="CD11" s="106">
        <f>'2006 AMS'!$D$32/1000*'2002 US IO'!CC11/'2002 US IO'!CC$92</f>
        <v>568.50643694546727</v>
      </c>
      <c r="CE11" s="106">
        <f>'2006 AMS'!$D$33/1000*'2002 US IO'!CD11/'2002 US IO'!CD$92</f>
        <v>19.396617402018805</v>
      </c>
      <c r="CF11" s="106">
        <f>'2006 AMS'!$D$34/1000*'2002 US IO'!CE11/'2002 US IO'!CE$92</f>
        <v>349.69993436322505</v>
      </c>
      <c r="CG11" s="106">
        <f>'2006 AMS'!$D$35/1000*'2002 US IO'!CF11/'2002 US IO'!CF$92</f>
        <v>124.54176167501927</v>
      </c>
      <c r="CH11">
        <f>'2002 US IO'!CH11*AVERAGE('Wage Ratios'!$CW$5:$CY$5)</f>
        <v>4653.0993543820268</v>
      </c>
      <c r="CI11" s="106">
        <f>'2006 AMS'!$D$36/1000*'2002 US IO'!CH11/'2002 US IO'!CH$92</f>
        <v>333.08309701286817</v>
      </c>
      <c r="CJ11">
        <v>0</v>
      </c>
      <c r="CK11">
        <v>0</v>
      </c>
    </row>
    <row r="12" spans="1:89" x14ac:dyDescent="0.25">
      <c r="A12" t="s">
        <v>149</v>
      </c>
      <c r="B12">
        <f>'2002 US IO'!B12*AVERAGE('Wage Ratios'!$D$5:$F$5,'Wage Ratios'!$H$5)</f>
        <v>5.6416147604267811E-3</v>
      </c>
      <c r="C12">
        <f>'2002 US IO'!C12*'Wage Ratios'!$G$5</f>
        <v>16.967989531298308</v>
      </c>
      <c r="D12">
        <f>'2002 US IO'!D12*'Wage Ratios'!$I$5</f>
        <v>4.2833409108122521E-2</v>
      </c>
      <c r="E12">
        <f>'2002 US IO'!E12*'Wage Ratios'!$J$5</f>
        <v>1.0915024454521562E-2</v>
      </c>
      <c r="F12">
        <f>'2002 US IO'!F12*'Wage Ratios'!$K$5</f>
        <v>3.4550050023112685E-3</v>
      </c>
      <c r="G12">
        <f>'2002 US IO'!G12*'Wage Ratios'!$L$5</f>
        <v>8.0736247690945556E-4</v>
      </c>
      <c r="H12">
        <f>'2002 US IO'!H12*'Wage Ratios'!$M$5</f>
        <v>1.3799567977952698</v>
      </c>
      <c r="I12" s="106">
        <f>'2006 AMS'!$D$5/1000*'2002 US IO'!I12/SUM('2002 US IO'!$I$2:$I$89)</f>
        <v>7.7600768208593266E-4</v>
      </c>
      <c r="J12">
        <f>'2002 US IO'!J12*'Wage Ratios'!$O$5</f>
        <v>3.4523385578327806E-2</v>
      </c>
      <c r="K12">
        <f>'2002 US IO'!K12*'Wage Ratios'!$P$5</f>
        <v>9.7965696187048475E-3</v>
      </c>
      <c r="L12">
        <f>'2002 US IO'!L12*'Wage Ratios'!$Q$5</f>
        <v>36.357517543153442</v>
      </c>
      <c r="M12">
        <f>'2002 US IO'!M12*'Wage Ratios'!$R$5</f>
        <v>3.7389292297629731E-2</v>
      </c>
      <c r="N12" s="106">
        <f>'2006 AMS'!$D$6/1000*'2002 US IO'!N12/SUM('2002 US IO'!$N$2:$N$89)</f>
        <v>3.2627803412425404E-4</v>
      </c>
      <c r="O12" s="106">
        <f>'2006 AMS'!$D$7/1000*'2002 US IO'!O12/'2002 US IO'!$O$92</f>
        <v>0.12395328784668204</v>
      </c>
      <c r="P12" s="106">
        <f>'2006 AMS'!$D$8/1000*'2002 US IO'!P12/'2002 US IO'!$P$92</f>
        <v>1.5915675616050781E-3</v>
      </c>
      <c r="Q12">
        <f>'2002 US IO'!Q12*'Wage Ratios'!$V$5</f>
        <v>2.2327031972902158E-3</v>
      </c>
      <c r="R12" s="106">
        <f>'2006 AMS'!$D$9/1000*'2002 US IO'!R12/'2002 US IO'!$R$92</f>
        <v>2.5596981109758766E-2</v>
      </c>
      <c r="S12" s="106">
        <f>'2006 AMS'!$D$10/1000*'2002 US IO'!S12/'2002 US IO'!$S$92</f>
        <v>3.0041811474155598E-2</v>
      </c>
      <c r="T12" s="106">
        <f>'2006 AMS'!$D$11/1000*'2002 US IO'!T12/'2002 US IO'!$T$92</f>
        <v>3.3733614452822486E-3</v>
      </c>
      <c r="U12" s="106">
        <f>'2006 AMS'!$D$12/1000*'2002 US IO'!U12/'2002 US IO'!$U$92</f>
        <v>3.002830142018608E-3</v>
      </c>
      <c r="V12" s="106">
        <f>'2006 AMS'!$D$13/1000*'2002 US IO'!V12/'2002 US IO'!V$92</f>
        <v>8.6031956588834095</v>
      </c>
      <c r="W12">
        <f>'2002 US IO'!W12*'Wage Ratios'!$AB$5</f>
        <v>91.475551995896339</v>
      </c>
      <c r="X12">
        <f>'2002 US IO'!X12*'Wage Ratios'!$AC$5</f>
        <v>135.45071666466359</v>
      </c>
      <c r="Y12" s="108">
        <f>'2002 US IO'!Y12*('Energy Outputs'!$D$16*1000)/'2002 US IO'!Y$92</f>
        <v>0.71710743383131226</v>
      </c>
      <c r="Z12" s="108">
        <f>'2002 US IO'!Z12*('Energy Outputs'!$D$20*1000)/'2002 US IO'!Z$92</f>
        <v>6.1950405926065173</v>
      </c>
      <c r="AA12" s="105">
        <f>'2002 US IO'!AA12*'Wage Ratios'!$AF$5</f>
        <v>1.3311124495575722E-2</v>
      </c>
      <c r="AB12">
        <f>'2002 US IO'!AB12*'Wage Ratios'!$AG$5</f>
        <v>0.86717039594037848</v>
      </c>
      <c r="AC12" s="106">
        <f>'2006 AMS'!$D$14/1000*'2002 US IO'!AC12/'2002 US IO'!AC$92</f>
        <v>0.13817312180255728</v>
      </c>
      <c r="AD12">
        <f>'2002 US IO'!AD12*'Wage Ratios'!$AI$5</f>
        <v>2.090187280603757E-5</v>
      </c>
      <c r="AE12">
        <f>'2002 US IO'!AE12*'Wage Ratios'!$AJ$5</f>
        <v>1.5604839173409962E-5</v>
      </c>
      <c r="AF12">
        <f>'2002 US IO'!AF12*'Wage Ratios'!$AK$5</f>
        <v>1.0507908661487251</v>
      </c>
      <c r="AG12">
        <f>'2002 US IO'!AG12*'Wage Ratios'!$AL$5</f>
        <v>0.11802967409007743</v>
      </c>
      <c r="AH12">
        <f>'2002 US IO'!AH12*'Wage Ratios'!$AM$5</f>
        <v>1.1321432315468928E-5</v>
      </c>
      <c r="AI12" s="106">
        <f>'2006 AMS'!$D$15/1000*'2002 US IO'!AI12/'2002 US IO'!AI$92</f>
        <v>2.0620046091208946E-2</v>
      </c>
      <c r="AJ12" s="106">
        <f>'2006 AMS'!$D$16/1000*'2002 US IO'!AJ12/'2002 US IO'!AJ$92</f>
        <v>0.15947775090333297</v>
      </c>
      <c r="AK12" s="106">
        <f>'2006 AMS'!$D$17/1000*'2002 US IO'!AK12/'2002 US IO'!AK$92</f>
        <v>2.9941646442475114E-2</v>
      </c>
      <c r="AL12" s="106">
        <f>'2006 AMS'!$D$18/1000*'2002 US IO'!AL12/'2002 US IO'!AL$92</f>
        <v>4.8408909411427933E-2</v>
      </c>
      <c r="AM12" s="106">
        <f>'2006 AMS'!$D$19/1000*'2002 US IO'!AM12/'2002 US IO'!AM$92</f>
        <v>0.18711547128006745</v>
      </c>
      <c r="AN12">
        <f>'2002 US IO'!AN12*'Wage Ratios'!$AS$5</f>
        <v>8.3017565156101852E-3</v>
      </c>
      <c r="AO12">
        <f>'2002 US IO'!AO12*'Wage Ratios'!$AT$5</f>
        <v>3.5373817874281959</v>
      </c>
      <c r="AP12">
        <f>'2002 US IO'!AP12*'Wage Ratios'!$AU$5</f>
        <v>4.0947725923505939E-3</v>
      </c>
      <c r="AQ12">
        <f>'2002 US IO'!AQ12*'Wage Ratios'!$AV$5</f>
        <v>2.8753407701099215E-2</v>
      </c>
      <c r="AR12">
        <f>'2002 US IO'!AR12*'Wage Ratios'!$AW$5</f>
        <v>2.4839039236769782</v>
      </c>
      <c r="AS12" s="106">
        <f>'2006 AMS'!$D$20/1000*'2002 US IO'!AS12/'2002 US IO'!AS$92</f>
        <v>0.23747345389249633</v>
      </c>
      <c r="AT12" s="106">
        <f>'2006 AMS'!$D$21/1000*'2002 US IO'!AT12/'2002 US IO'!AT$92</f>
        <v>3.7781083435140519</v>
      </c>
      <c r="AU12">
        <f>'2002 US IO'!AU12*'Wage Ratios'!$AZ$5</f>
        <v>0.53536911513019414</v>
      </c>
      <c r="AV12">
        <f>'2002 US IO'!AV12*'Wage Ratios'!$BA$5</f>
        <v>9.6227982107925436E-2</v>
      </c>
      <c r="AW12">
        <f>'2002 US IO'!AW12*'Wage Ratios'!$BB$5</f>
        <v>7.8518123022415353E-3</v>
      </c>
      <c r="AX12">
        <f>'2002 US IO'!AX12*'Wage Ratios'!$BC$5</f>
        <v>1.0100598411966806</v>
      </c>
      <c r="AY12" s="106">
        <f>'2006 AMS'!$D$22/1000*'2002 US IO'!AY12/'2002 US IO'!AY$92</f>
        <v>0.25477156540128071</v>
      </c>
      <c r="AZ12" s="106">
        <f>'2006 AMS'!$D$23/1000*'2002 US IO'!AZ12/'2002 US IO'!AZ$92</f>
        <v>0.10280787381380661</v>
      </c>
      <c r="BA12" s="108">
        <f>'2002 US IO'!BA12*('Energy Outputs'!$D$12*1000)/'2002 US IO'!BA$92</f>
        <v>10.053848487708109</v>
      </c>
      <c r="BB12" s="108">
        <f>'2002 US IO'!BB12*('Energy Outputs'!$D$4*1000)/'2002 US IO'!BB$92</f>
        <v>0.43938475785263081</v>
      </c>
      <c r="BC12">
        <f>'2002 US IO'!BC12*'Wage Ratios'!$BI$5</f>
        <v>42.34015759279383</v>
      </c>
      <c r="BD12" s="106">
        <f>'2006 AMS'!$D$24/1000*'2002 US IO'!BC12/'2002 US IO'!BC$92</f>
        <v>16.700189816056575</v>
      </c>
      <c r="BE12">
        <f>'2002 US IO'!BE12*'Wage Ratios'!$BK$5</f>
        <v>0.62937231680080774</v>
      </c>
      <c r="BF12" s="106">
        <f>'2006 AMS'!$D$25/1000*'2002 US IO'!BE12/'2002 US IO'!BE$92</f>
        <v>0.19770382542379764</v>
      </c>
      <c r="BG12" s="106">
        <f>'2006 AMS'!$D$26/1000*'2002 US IO'!BF12/'2002 US IO'!BF$92</f>
        <v>2.2967860629610799</v>
      </c>
      <c r="BH12">
        <f>'2002 US IO'!BH12*'Wage Ratios'!$BN$5</f>
        <v>2.1964547835337197E-3</v>
      </c>
      <c r="BI12">
        <f>'2002 US IO'!BI12*'Wage Ratios'!$BO$5</f>
        <v>1.5753233483761164E-5</v>
      </c>
      <c r="BJ12">
        <f>'2002 US IO'!BJ12*'Wage Ratios'!$BP$5</f>
        <v>6.3517674206206782E-4</v>
      </c>
      <c r="BK12">
        <f>'2002 US IO'!BK12*'Wage Ratios'!$BQ$5</f>
        <v>5.6862974852498773</v>
      </c>
      <c r="BL12">
        <f>'2002 US IO'!BL12*'Wage Ratios'!$BR$5</f>
        <v>9.2815607556975266E-3</v>
      </c>
      <c r="BM12">
        <f>'2002 US IO'!BM12*'Wage Ratios'!$BS$5</f>
        <v>1.4183814894139658E-2</v>
      </c>
      <c r="BN12">
        <f>'2002 US IO'!BN12*'Wage Ratios'!$BT$5</f>
        <v>0</v>
      </c>
      <c r="BO12">
        <f>'2002 US IO'!BO12*'Wage Ratios'!$BU$5</f>
        <v>1.7691311192187583E-5</v>
      </c>
      <c r="BP12">
        <f>'2002 US IO'!BP12*'Wage Ratios'!$BV$5</f>
        <v>1.7271009606954025E-4</v>
      </c>
      <c r="BQ12">
        <f>'2002 US IO'!BQ12*'Wage Ratios'!$BW$5</f>
        <v>1.4112605180966635</v>
      </c>
      <c r="BR12" s="106">
        <f>'2006 AMS'!$D$27/1000*'2002 US IO'!BQ12/'2002 US IO'!BQ$92</f>
        <v>0.14873992256461491</v>
      </c>
      <c r="BS12">
        <f>'2002 US IO'!BS12*'Wage Ratios'!$BY$5</f>
        <v>0.63833068509765978</v>
      </c>
      <c r="BT12">
        <f>'2002 US IO'!BT12*'Wage Ratios'!$BZ$5</f>
        <v>2.2951318054314183E-3</v>
      </c>
      <c r="BU12">
        <f>'2002 US IO'!BU12*'Wage Ratios'!$CL$5</f>
        <v>0.64475875091947832</v>
      </c>
      <c r="BV12">
        <f>'2002 US IO'!BV12*'Wage Ratios'!$CG$5</f>
        <v>7.833923120860041E-2</v>
      </c>
      <c r="BW12">
        <f>'2002 US IO'!BW12*AVERAGE('Wage Ratios'!$CA$5:$CF$5,'Wage Ratios'!$CH$5:$CK$5)</f>
        <v>2.6023069787578099</v>
      </c>
      <c r="BX12">
        <f>'2002 US IO'!BX12*'Wage Ratios'!$CM$5</f>
        <v>616.86655328516497</v>
      </c>
      <c r="BY12" s="106">
        <f>'2006 AMS'!$D$28/1000*'2002 US IO'!BX12/'2002 US IO'!BX$92</f>
        <v>344.70506832794302</v>
      </c>
      <c r="BZ12" s="106">
        <f>'2006 AMS'!$D$29/1000*'2002 US IO'!BY12/'2002 US IO'!BY$92</f>
        <v>36.275124193151377</v>
      </c>
      <c r="CA12">
        <f>'2002 US IO'!CA12*'Wage Ratios'!$CP$5</f>
        <v>0.66689737213608868</v>
      </c>
      <c r="CB12" s="106">
        <f>'2006 AMS'!$D$30/1000*'2002 US IO'!CA12/'2002 US IO'!CA$92</f>
        <v>0.25960856554530604</v>
      </c>
      <c r="CC12" s="106">
        <f>'2006 AMS'!$D$31/1000*'2002 US IO'!CB12/'2002 US IO'!CB$92</f>
        <v>6.7818373470345059E-3</v>
      </c>
      <c r="CD12" s="106">
        <f>'2006 AMS'!$D$32/1000*'2002 US IO'!CC12/'2002 US IO'!CC$92</f>
        <v>8.3927330097796723E-2</v>
      </c>
      <c r="CE12" s="106">
        <f>'2006 AMS'!$D$33/1000*'2002 US IO'!CD12/'2002 US IO'!CD$92</f>
        <v>3.1083927918387414E-4</v>
      </c>
      <c r="CF12" s="106">
        <f>'2006 AMS'!$D$34/1000*'2002 US IO'!CE12/'2002 US IO'!CE$92</f>
        <v>1.072952000142386E-2</v>
      </c>
      <c r="CG12" s="106">
        <f>'2006 AMS'!$D$35/1000*'2002 US IO'!CF12/'2002 US IO'!CF$92</f>
        <v>0.17100959579937774</v>
      </c>
      <c r="CH12">
        <f>'2002 US IO'!CH12*AVERAGE('Wage Ratios'!$CW$5:$CY$5)</f>
        <v>4.7493803193927042E-2</v>
      </c>
      <c r="CI12" s="106">
        <f>'2006 AMS'!$D$36/1000*'2002 US IO'!CH12/'2002 US IO'!CH$92</f>
        <v>3.3997518324759318E-3</v>
      </c>
      <c r="CJ12">
        <v>0</v>
      </c>
      <c r="CK12">
        <v>0</v>
      </c>
    </row>
    <row r="13" spans="1:89" x14ac:dyDescent="0.25">
      <c r="A13" t="s">
        <v>148</v>
      </c>
      <c r="B13">
        <f>'2002 US IO'!B13*AVERAGE('Wage Ratios'!$D$5:$F$5,'Wage Ratios'!$H$5)</f>
        <v>1.6017181431654628</v>
      </c>
      <c r="C13">
        <f>'2002 US IO'!C13*'Wage Ratios'!$G$5</f>
        <v>35.152221611999352</v>
      </c>
      <c r="D13">
        <f>'2002 US IO'!D13*'Wage Ratios'!$I$5</f>
        <v>59.926994541299585</v>
      </c>
      <c r="E13">
        <f>'2002 US IO'!E13*'Wage Ratios'!$J$5</f>
        <v>17.835449119971077</v>
      </c>
      <c r="F13">
        <f>'2002 US IO'!F13*'Wage Ratios'!$K$5</f>
        <v>1.1136517951108496</v>
      </c>
      <c r="G13">
        <f>'2002 US IO'!G13*'Wage Ratios'!$L$5</f>
        <v>0.32769321867756124</v>
      </c>
      <c r="H13">
        <f>'2002 US IO'!H13*'Wage Ratios'!$M$5</f>
        <v>1948.4310534374174</v>
      </c>
      <c r="I13" s="106">
        <f>'2006 AMS'!$D$5/1000*'2002 US IO'!I13/SUM('2002 US IO'!$I$2:$I$89)</f>
        <v>27.860550636136132</v>
      </c>
      <c r="J13">
        <f>'2002 US IO'!J13*'Wage Ratios'!$O$5</f>
        <v>157.66267005988544</v>
      </c>
      <c r="K13">
        <f>'2002 US IO'!K13*'Wage Ratios'!$P$5</f>
        <v>12.532465433516384</v>
      </c>
      <c r="L13">
        <f>'2002 US IO'!L13*'Wage Ratios'!$Q$5</f>
        <v>4.0573841434955282</v>
      </c>
      <c r="M13">
        <f>'2002 US IO'!M13*'Wage Ratios'!$R$5</f>
        <v>1570.2306704630325</v>
      </c>
      <c r="N13" s="106">
        <f>'2006 AMS'!$D$6/1000*'2002 US IO'!N13/SUM('2002 US IO'!$N$2:$N$89)</f>
        <v>605.79702345781573</v>
      </c>
      <c r="O13" s="106">
        <f>'2006 AMS'!$D$7/1000*'2002 US IO'!O13/'2002 US IO'!$O$92</f>
        <v>1015.5057704011272</v>
      </c>
      <c r="P13" s="106">
        <f>'2006 AMS'!$D$8/1000*'2002 US IO'!P13/'2002 US IO'!$P$92</f>
        <v>204.2585917461551</v>
      </c>
      <c r="Q13">
        <f>'2002 US IO'!Q13*'Wage Ratios'!$V$5</f>
        <v>9.5900896110506739</v>
      </c>
      <c r="R13" s="106">
        <f>'2006 AMS'!$D$9/1000*'2002 US IO'!R13/'2002 US IO'!$R$92</f>
        <v>21.696440320665236</v>
      </c>
      <c r="S13" s="106">
        <f>'2006 AMS'!$D$10/1000*'2002 US IO'!S13/'2002 US IO'!$S$92</f>
        <v>122.03691836697159</v>
      </c>
      <c r="T13" s="106">
        <f>'2006 AMS'!$D$11/1000*'2002 US IO'!T13/'2002 US IO'!$T$92</f>
        <v>67.093258489431165</v>
      </c>
      <c r="U13" s="106">
        <f>'2006 AMS'!$D$12/1000*'2002 US IO'!U13/'2002 US IO'!$U$92</f>
        <v>1.8551802898978249</v>
      </c>
      <c r="V13" s="106">
        <f>'2006 AMS'!$D$13/1000*'2002 US IO'!V13/'2002 US IO'!V$92</f>
        <v>512.81420378315875</v>
      </c>
      <c r="W13">
        <f>'2002 US IO'!W13*'Wage Ratios'!$AB$5</f>
        <v>102.60884847209354</v>
      </c>
      <c r="X13">
        <f>'2002 US IO'!X13*'Wage Ratios'!$AC$5</f>
        <v>159.67396482402498</v>
      </c>
      <c r="Y13" s="108">
        <f>'2002 US IO'!Y13*('Energy Outputs'!$D$16*1000)/'2002 US IO'!Y$92</f>
        <v>3.2638387675939109</v>
      </c>
      <c r="Z13" s="108">
        <f>'2002 US IO'!Z13*('Energy Outputs'!$D$20*1000)/'2002 US IO'!Z$92</f>
        <v>6.5713707953547678</v>
      </c>
      <c r="AA13" s="105">
        <f>'2002 US IO'!AA13*'Wage Ratios'!$AF$5</f>
        <v>8.0202493895169997</v>
      </c>
      <c r="AB13">
        <f>'2002 US IO'!AB13*'Wage Ratios'!$AG$5</f>
        <v>91.242932672252081</v>
      </c>
      <c r="AC13" s="106">
        <f>'2006 AMS'!$D$14/1000*'2002 US IO'!AC13/'2002 US IO'!AC$92</f>
        <v>143.79367760450558</v>
      </c>
      <c r="AD13">
        <f>'2002 US IO'!AD13*'Wage Ratios'!$AI$5</f>
        <v>0.79512062430153096</v>
      </c>
      <c r="AE13">
        <f>'2002 US IO'!AE13*'Wage Ratios'!$AJ$5</f>
        <v>0.52481975054837127</v>
      </c>
      <c r="AF13">
        <f>'2002 US IO'!AF13*'Wage Ratios'!$AK$5</f>
        <v>4.7116293502808144</v>
      </c>
      <c r="AG13">
        <f>'2002 US IO'!AG13*'Wage Ratios'!$AL$5</f>
        <v>41.088343698233807</v>
      </c>
      <c r="AH13">
        <f>'2002 US IO'!AH13*'Wage Ratios'!$AM$5</f>
        <v>0.54431330785919652</v>
      </c>
      <c r="AI13" s="106">
        <f>'2006 AMS'!$D$15/1000*'2002 US IO'!AI13/'2002 US IO'!AI$92</f>
        <v>145.58852721353438</v>
      </c>
      <c r="AJ13" s="106">
        <f>'2006 AMS'!$D$16/1000*'2002 US IO'!AJ13/'2002 US IO'!AJ$92</f>
        <v>113.81457072393754</v>
      </c>
      <c r="AK13" s="106">
        <f>'2006 AMS'!$D$17/1000*'2002 US IO'!AK13/'2002 US IO'!AK$92</f>
        <v>8.0283960076379248</v>
      </c>
      <c r="AL13" s="106">
        <f>'2006 AMS'!$D$18/1000*'2002 US IO'!AL13/'2002 US IO'!AL$92</f>
        <v>43.018843021376398</v>
      </c>
      <c r="AM13" s="106">
        <f>'2006 AMS'!$D$19/1000*'2002 US IO'!AM13/'2002 US IO'!AM$92</f>
        <v>45.459060921313096</v>
      </c>
      <c r="AN13">
        <f>'2002 US IO'!AN13*'Wage Ratios'!$AS$5</f>
        <v>58.162398397206879</v>
      </c>
      <c r="AO13">
        <f>'2002 US IO'!AO13*'Wage Ratios'!$AT$5</f>
        <v>4.2422749709266583</v>
      </c>
      <c r="AP13">
        <f>'2002 US IO'!AP13*'Wage Ratios'!$AU$5</f>
        <v>4.5731078703942423</v>
      </c>
      <c r="AQ13">
        <f>'2002 US IO'!AQ13*'Wage Ratios'!$AV$5</f>
        <v>1.6047194859859559</v>
      </c>
      <c r="AR13">
        <f>'2002 US IO'!AR13*'Wage Ratios'!$AW$5</f>
        <v>16.929149059475051</v>
      </c>
      <c r="AS13" s="106">
        <f>'2006 AMS'!$D$20/1000*'2002 US IO'!AS13/'2002 US IO'!AS$92</f>
        <v>238.2699107757918</v>
      </c>
      <c r="AT13" s="106">
        <f>'2006 AMS'!$D$21/1000*'2002 US IO'!AT13/'2002 US IO'!AT$92</f>
        <v>60.179547212516582</v>
      </c>
      <c r="AU13">
        <f>'2002 US IO'!AU13*'Wage Ratios'!$AZ$5</f>
        <v>187.01107978028458</v>
      </c>
      <c r="AV13">
        <f>'2002 US IO'!AV13*'Wage Ratios'!$BA$5</f>
        <v>239.71600972038436</v>
      </c>
      <c r="AW13">
        <f>'2002 US IO'!AW13*'Wage Ratios'!$BB$5</f>
        <v>3.8769708839968042</v>
      </c>
      <c r="AX13">
        <f>'2002 US IO'!AX13*'Wage Ratios'!$BC$5</f>
        <v>3.4377765896611332</v>
      </c>
      <c r="AY13" s="106">
        <f>'2006 AMS'!$D$22/1000*'2002 US IO'!AY13/'2002 US IO'!AY$92</f>
        <v>100.5059950351482</v>
      </c>
      <c r="AZ13" s="106">
        <f>'2006 AMS'!$D$23/1000*'2002 US IO'!AZ13/'2002 US IO'!AZ$92</f>
        <v>278.33871583812856</v>
      </c>
      <c r="BA13" s="108">
        <f>'2002 US IO'!BA13*('Energy Outputs'!$D$12*1000)/'2002 US IO'!BA$92</f>
        <v>135.95321524877718</v>
      </c>
      <c r="BB13" s="108">
        <f>'2002 US IO'!BB13*('Energy Outputs'!$D$4*1000)/'2002 US IO'!BB$92</f>
        <v>732.32844930280453</v>
      </c>
      <c r="BC13">
        <f>'2002 US IO'!BC13*'Wage Ratios'!$BI$5</f>
        <v>285.53948112542639</v>
      </c>
      <c r="BD13" s="106">
        <f>'2006 AMS'!$D$24/1000*'2002 US IO'!BC13/'2002 US IO'!BC$92</f>
        <v>112.62507760680892</v>
      </c>
      <c r="BE13">
        <f>'2002 US IO'!BE13*'Wage Ratios'!$BK$5</f>
        <v>43.133065257525473</v>
      </c>
      <c r="BF13" s="106">
        <f>'2006 AMS'!$D$25/1000*'2002 US IO'!BE13/'2002 US IO'!BE$92</f>
        <v>13.549328078193833</v>
      </c>
      <c r="BG13" s="106">
        <f>'2006 AMS'!$D$26/1000*'2002 US IO'!BF13/'2002 US IO'!BF$92</f>
        <v>1238.179110272727</v>
      </c>
      <c r="BH13">
        <f>'2002 US IO'!BH13*'Wage Ratios'!$BN$5</f>
        <v>30.827725233668072</v>
      </c>
      <c r="BI13">
        <f>'2002 US IO'!BI13*'Wage Ratios'!$BO$5</f>
        <v>1.1076894676243565</v>
      </c>
      <c r="BJ13">
        <f>'2002 US IO'!BJ13*'Wage Ratios'!$BP$5</f>
        <v>5.5575386502218311</v>
      </c>
      <c r="BK13">
        <f>'2002 US IO'!BK13*'Wage Ratios'!$BQ$5</f>
        <v>21.505136382024393</v>
      </c>
      <c r="BL13">
        <f>'2002 US IO'!BL13*'Wage Ratios'!$BR$5</f>
        <v>1.7110631113639989</v>
      </c>
      <c r="BM13">
        <f>'2002 US IO'!BM13*'Wage Ratios'!$BS$5</f>
        <v>6.5447908828983632</v>
      </c>
      <c r="BN13">
        <f>'2002 US IO'!BN13*'Wage Ratios'!$BT$5</f>
        <v>7.5424380712122625</v>
      </c>
      <c r="BO13">
        <f>'2002 US IO'!BO13*'Wage Ratios'!$BU$5</f>
        <v>0.98083458625108244</v>
      </c>
      <c r="BP13">
        <f>'2002 US IO'!BP13*'Wage Ratios'!$BV$5</f>
        <v>9.6079842320868369</v>
      </c>
      <c r="BQ13">
        <f>'2002 US IO'!BQ13*'Wage Ratios'!$BW$5</f>
        <v>49.643540086935893</v>
      </c>
      <c r="BR13" s="106">
        <f>'2006 AMS'!$D$27/1000*'2002 US IO'!BQ13/'2002 US IO'!BQ$92</f>
        <v>5.2321851378105659</v>
      </c>
      <c r="BS13">
        <f>'2002 US IO'!BS13*'Wage Ratios'!$BY$5</f>
        <v>10.765670527662568</v>
      </c>
      <c r="BT13">
        <f>'2002 US IO'!BT13*'Wage Ratios'!$BZ$5</f>
        <v>0.75019682646409147</v>
      </c>
      <c r="BU13">
        <f>'2002 US IO'!BU13*'Wage Ratios'!$CL$5</f>
        <v>3.9114243701232936</v>
      </c>
      <c r="BV13">
        <f>'2002 US IO'!BV13*'Wage Ratios'!$CG$5</f>
        <v>0.47524438815148451</v>
      </c>
      <c r="BW13">
        <f>'2002 US IO'!BW13*AVERAGE('Wage Ratios'!$CA$5:$CF$5,'Wage Ratios'!$CH$5:$CK$5)</f>
        <v>15.786876751559442</v>
      </c>
      <c r="BX13">
        <f>'2002 US IO'!BX13*'Wage Ratios'!$CM$5</f>
        <v>71.562732290039861</v>
      </c>
      <c r="BY13" s="106">
        <f>'2006 AMS'!$D$28/1000*'2002 US IO'!BX13/'2002 US IO'!BX$92</f>
        <v>39.989259252914863</v>
      </c>
      <c r="BZ13" s="106">
        <f>'2006 AMS'!$D$29/1000*'2002 US IO'!BY13/'2002 US IO'!BY$92</f>
        <v>62.678649917124119</v>
      </c>
      <c r="CA13">
        <f>'2002 US IO'!CA13*'Wage Ratios'!$CP$5</f>
        <v>50.79688594914591</v>
      </c>
      <c r="CB13" s="106">
        <f>'2006 AMS'!$D$30/1000*'2002 US IO'!CA13/'2002 US IO'!CA$92</f>
        <v>19.774117047705573</v>
      </c>
      <c r="CC13" s="106">
        <f>'2006 AMS'!$D$31/1000*'2002 US IO'!CB13/'2002 US IO'!CB$92</f>
        <v>1.8394966243315265</v>
      </c>
      <c r="CD13" s="106">
        <f>'2006 AMS'!$D$32/1000*'2002 US IO'!CC13/'2002 US IO'!CC$92</f>
        <v>8.4333904528735086</v>
      </c>
      <c r="CE13" s="106">
        <f>'2006 AMS'!$D$33/1000*'2002 US IO'!CD13/'2002 US IO'!CD$92</f>
        <v>0.62830382853261735</v>
      </c>
      <c r="CF13" s="106">
        <f>'2006 AMS'!$D$34/1000*'2002 US IO'!CE13/'2002 US IO'!CE$92</f>
        <v>11.718771440488258</v>
      </c>
      <c r="CG13" s="106">
        <f>'2006 AMS'!$D$35/1000*'2002 US IO'!CF13/'2002 US IO'!CF$92</f>
        <v>15.756665912551879</v>
      </c>
      <c r="CH13">
        <f>'2002 US IO'!CH13*AVERAGE('Wage Ratios'!$CW$5:$CY$5)</f>
        <v>47.207001812971306</v>
      </c>
      <c r="CI13" s="106">
        <f>'2006 AMS'!$D$36/1000*'2002 US IO'!CH13/'2002 US IO'!CH$92</f>
        <v>3.3792217115993295</v>
      </c>
      <c r="CJ13">
        <v>0</v>
      </c>
      <c r="CK13">
        <v>0</v>
      </c>
    </row>
    <row r="14" spans="1:89" x14ac:dyDescent="0.25">
      <c r="A14" t="s">
        <v>147</v>
      </c>
      <c r="B14">
        <f>'2002 US IO'!B14*AVERAGE('Wage Ratios'!$D$5:$F$5,'Wage Ratios'!$H$5)</f>
        <v>9.9996045481024587E-2</v>
      </c>
      <c r="C14">
        <f>'2002 US IO'!C14*'Wage Ratios'!$G$5</f>
        <v>1.5528282989908382</v>
      </c>
      <c r="D14">
        <f>'2002 US IO'!D14*'Wage Ratios'!$I$5</f>
        <v>0.45904316313547433</v>
      </c>
      <c r="E14">
        <f>'2002 US IO'!E14*'Wage Ratios'!$J$5</f>
        <v>0.28001558287882483</v>
      </c>
      <c r="F14">
        <f>'2002 US IO'!F14*'Wage Ratios'!$K$5</f>
        <v>4.9086643713011274E-2</v>
      </c>
      <c r="G14">
        <f>'2002 US IO'!G14*'Wage Ratios'!$L$5</f>
        <v>3.1229538056408768E-2</v>
      </c>
      <c r="H14">
        <f>'2002 US IO'!H14*'Wage Ratios'!$M$5</f>
        <v>176.03590256937932</v>
      </c>
      <c r="I14" s="106">
        <f>'2006 AMS'!$D$5/1000*'2002 US IO'!I14/SUM('2002 US IO'!$I$2:$I$89)</f>
        <v>7.0339257072576947E-2</v>
      </c>
      <c r="J14">
        <f>'2002 US IO'!J14*'Wage Ratios'!$O$5</f>
        <v>2.6270194766287003</v>
      </c>
      <c r="K14">
        <f>'2002 US IO'!K14*'Wage Ratios'!$P$5</f>
        <v>0.92347555943995163</v>
      </c>
      <c r="L14">
        <f>'2002 US IO'!L14*'Wage Ratios'!$Q$5</f>
        <v>1.7863619765540056E-2</v>
      </c>
      <c r="M14">
        <f>'2002 US IO'!M14*'Wage Ratios'!$R$5</f>
        <v>2.6875633470869076</v>
      </c>
      <c r="N14" s="106">
        <f>'2006 AMS'!$D$6/1000*'2002 US IO'!N14/SUM('2002 US IO'!$N$2:$N$89)</f>
        <v>3524.9902204994855</v>
      </c>
      <c r="O14" s="106">
        <f>'2006 AMS'!$D$7/1000*'2002 US IO'!O14/'2002 US IO'!$O$92</f>
        <v>1.8567636832237362</v>
      </c>
      <c r="P14" s="106">
        <f>'2006 AMS'!$D$8/1000*'2002 US IO'!P14/'2002 US IO'!$P$92</f>
        <v>2.5959021218608993</v>
      </c>
      <c r="Q14">
        <f>'2002 US IO'!Q14*'Wage Ratios'!$V$5</f>
        <v>0.59224993320918817</v>
      </c>
      <c r="R14" s="106">
        <f>'2006 AMS'!$D$9/1000*'2002 US IO'!R14/'2002 US IO'!$R$92</f>
        <v>0.91596826428707412</v>
      </c>
      <c r="S14" s="106">
        <f>'2006 AMS'!$D$10/1000*'2002 US IO'!S14/'2002 US IO'!$S$92</f>
        <v>6.5204318947598043</v>
      </c>
      <c r="T14" s="106">
        <f>'2006 AMS'!$D$11/1000*'2002 US IO'!T14/'2002 US IO'!$T$92</f>
        <v>0.41460049949623629</v>
      </c>
      <c r="U14" s="106">
        <f>'2006 AMS'!$D$12/1000*'2002 US IO'!U14/'2002 US IO'!$U$92</f>
        <v>7.3374265586585344E-2</v>
      </c>
      <c r="V14" s="106">
        <f>'2006 AMS'!$D$13/1000*'2002 US IO'!V14/'2002 US IO'!V$92</f>
        <v>1.9176436434336981</v>
      </c>
      <c r="W14">
        <f>'2002 US IO'!W14*'Wage Ratios'!$AB$5</f>
        <v>9.850264891322178</v>
      </c>
      <c r="X14">
        <f>'2002 US IO'!X14*'Wage Ratios'!$AC$5</f>
        <v>4.3537189959825264</v>
      </c>
      <c r="Y14" s="108">
        <f>'2002 US IO'!Y14*('Energy Outputs'!$D$16*1000)/'2002 US IO'!Y$92</f>
        <v>4.8742231418177309E-2</v>
      </c>
      <c r="Z14" s="108">
        <f>'2002 US IO'!Z14*('Energy Outputs'!$D$20*1000)/'2002 US IO'!Z$92</f>
        <v>0.31439814071236299</v>
      </c>
      <c r="AA14" s="105">
        <f>'2002 US IO'!AA14*'Wage Ratios'!$AF$5</f>
        <v>0.75638279416411913</v>
      </c>
      <c r="AB14">
        <f>'2002 US IO'!AB14*'Wage Ratios'!$AG$5</f>
        <v>72.586419899362127</v>
      </c>
      <c r="AC14" s="106">
        <f>'2006 AMS'!$D$14/1000*'2002 US IO'!AC14/'2002 US IO'!AC$92</f>
        <v>1.0970471884845976</v>
      </c>
      <c r="AD14">
        <f>'2002 US IO'!AD14*'Wage Ratios'!$AI$5</f>
        <v>1.2506224299363258E-2</v>
      </c>
      <c r="AE14">
        <f>'2002 US IO'!AE14*'Wage Ratios'!$AJ$5</f>
        <v>3.2462666963155466E-2</v>
      </c>
      <c r="AF14">
        <f>'2002 US IO'!AF14*'Wage Ratios'!$AK$5</f>
        <v>0.13898224822768543</v>
      </c>
      <c r="AG14">
        <f>'2002 US IO'!AG14*'Wage Ratios'!$AL$5</f>
        <v>0.47022200633975242</v>
      </c>
      <c r="AH14">
        <f>'2002 US IO'!AH14*'Wage Ratios'!$AM$5</f>
        <v>1.2482507515422866E-2</v>
      </c>
      <c r="AI14" s="106">
        <f>'2006 AMS'!$D$15/1000*'2002 US IO'!AI14/'2002 US IO'!AI$92</f>
        <v>0.88850027482150673</v>
      </c>
      <c r="AJ14" s="106">
        <f>'2006 AMS'!$D$16/1000*'2002 US IO'!AJ14/'2002 US IO'!AJ$92</f>
        <v>84.057156651127073</v>
      </c>
      <c r="AK14" s="106">
        <f>'2006 AMS'!$D$17/1000*'2002 US IO'!AK14/'2002 US IO'!AK$92</f>
        <v>0.72581643934563389</v>
      </c>
      <c r="AL14" s="106">
        <f>'2006 AMS'!$D$18/1000*'2002 US IO'!AL14/'2002 US IO'!AL$92</f>
        <v>0.78414564605946169</v>
      </c>
      <c r="AM14" s="106">
        <f>'2006 AMS'!$D$19/1000*'2002 US IO'!AM14/'2002 US IO'!AM$92</f>
        <v>0.11816358746282055</v>
      </c>
      <c r="AN14">
        <f>'2002 US IO'!AN14*'Wage Ratios'!$AS$5</f>
        <v>0.14712805611628754</v>
      </c>
      <c r="AO14">
        <f>'2002 US IO'!AO14*'Wage Ratios'!$AT$5</f>
        <v>0.24782952217664914</v>
      </c>
      <c r="AP14">
        <f>'2002 US IO'!AP14*'Wage Ratios'!$AU$5</f>
        <v>0.12545310649114913</v>
      </c>
      <c r="AQ14">
        <f>'2002 US IO'!AQ14*'Wage Ratios'!$AV$5</f>
        <v>0.12961795917966576</v>
      </c>
      <c r="AR14">
        <f>'2002 US IO'!AR14*'Wage Ratios'!$AW$5</f>
        <v>0.407276153324798</v>
      </c>
      <c r="AS14" s="106">
        <f>'2006 AMS'!$D$20/1000*'2002 US IO'!AS14/'2002 US IO'!AS$92</f>
        <v>2.8885318321807651</v>
      </c>
      <c r="AT14" s="106">
        <f>'2006 AMS'!$D$21/1000*'2002 US IO'!AT14/'2002 US IO'!AT$92</f>
        <v>1.7413471188951832</v>
      </c>
      <c r="AU14">
        <f>'2002 US IO'!AU14*'Wage Ratios'!$AZ$5</f>
        <v>2045.3289625859941</v>
      </c>
      <c r="AV14">
        <f>'2002 US IO'!AV14*'Wage Ratios'!$BA$5</f>
        <v>1964.3330127542447</v>
      </c>
      <c r="AW14">
        <f>'2002 US IO'!AW14*'Wage Ratios'!$BB$5</f>
        <v>110.39429805456341</v>
      </c>
      <c r="AX14">
        <f>'2002 US IO'!AX14*'Wage Ratios'!$BC$5</f>
        <v>28.061475202391946</v>
      </c>
      <c r="AY14" s="106">
        <f>'2006 AMS'!$D$22/1000*'2002 US IO'!AY14/'2002 US IO'!AY$92</f>
        <v>1.7480022494426386</v>
      </c>
      <c r="AZ14" s="106">
        <f>'2006 AMS'!$D$23/1000*'2002 US IO'!AZ14/'2002 US IO'!AZ$92</f>
        <v>1.0319635515871377</v>
      </c>
      <c r="BA14" s="108">
        <f>'2002 US IO'!BA14*('Energy Outputs'!$D$12*1000)/'2002 US IO'!BA$92</f>
        <v>0.49255658040737582</v>
      </c>
      <c r="BB14" s="108">
        <f>'2002 US IO'!BB14*('Energy Outputs'!$D$4*1000)/'2002 US IO'!BB$92</f>
        <v>1.9242414047388767</v>
      </c>
      <c r="BC14">
        <f>'2002 US IO'!BC14*'Wage Ratios'!$BI$5</f>
        <v>23.57392797235142</v>
      </c>
      <c r="BD14" s="106">
        <f>'2006 AMS'!$D$24/1000*'2002 US IO'!BC14/'2002 US IO'!BC$92</f>
        <v>9.2982429502180004</v>
      </c>
      <c r="BE14">
        <f>'2002 US IO'!BE14*'Wage Ratios'!$BK$5</f>
        <v>3.3170771227492648</v>
      </c>
      <c r="BF14" s="106">
        <f>'2006 AMS'!$D$25/1000*'2002 US IO'!BE14/'2002 US IO'!BE$92</f>
        <v>1.0419886907749865</v>
      </c>
      <c r="BG14" s="106">
        <f>'2006 AMS'!$D$26/1000*'2002 US IO'!BF14/'2002 US IO'!BF$92</f>
        <v>2.5506858544108253</v>
      </c>
      <c r="BH14">
        <f>'2002 US IO'!BH14*'Wage Ratios'!$BN$5</f>
        <v>0.50703995868954399</v>
      </c>
      <c r="BI14">
        <f>'2002 US IO'!BI14*'Wage Ratios'!$BO$5</f>
        <v>3.5945206099003264E-2</v>
      </c>
      <c r="BJ14">
        <f>'2002 US IO'!BJ14*'Wage Ratios'!$BP$5</f>
        <v>3.604138635643156E-2</v>
      </c>
      <c r="BK14">
        <f>'2002 US IO'!BK14*'Wage Ratios'!$BQ$5</f>
        <v>19.772355266543904</v>
      </c>
      <c r="BL14">
        <f>'2002 US IO'!BL14*'Wage Ratios'!$BR$5</f>
        <v>1.9947018218072035</v>
      </c>
      <c r="BM14">
        <f>'2002 US IO'!BM14*'Wage Ratios'!$BS$5</f>
        <v>8.4598369861288852E-2</v>
      </c>
      <c r="BN14">
        <f>'2002 US IO'!BN14*'Wage Ratios'!$BT$5</f>
        <v>6.958100058036161E-2</v>
      </c>
      <c r="BO14">
        <f>'2002 US IO'!BO14*'Wage Ratios'!$BU$5</f>
        <v>9.4077199506221759E-2</v>
      </c>
      <c r="BP14">
        <f>'2002 US IO'!BP14*'Wage Ratios'!$BV$5</f>
        <v>279.00671056145268</v>
      </c>
      <c r="BQ14">
        <f>'2002 US IO'!BQ14*'Wage Ratios'!$BW$5</f>
        <v>37.360821502709442</v>
      </c>
      <c r="BR14" s="106">
        <f>'2006 AMS'!$D$27/1000*'2002 US IO'!BQ14/'2002 US IO'!BQ$92</f>
        <v>3.9376469659606643</v>
      </c>
      <c r="BS14">
        <f>'2002 US IO'!BS14*'Wage Ratios'!$BY$5</f>
        <v>20.442669766145567</v>
      </c>
      <c r="BT14">
        <f>'2002 US IO'!BT14*'Wage Ratios'!$BZ$5</f>
        <v>3.236352301286578</v>
      </c>
      <c r="BU14">
        <f>'2002 US IO'!BU14*'Wage Ratios'!$CL$5</f>
        <v>3.1269995373606569</v>
      </c>
      <c r="BV14">
        <f>'2002 US IO'!BV14*'Wage Ratios'!$CG$5</f>
        <v>0.37993550207289245</v>
      </c>
      <c r="BW14">
        <f>'2002 US IO'!BW14*AVERAGE('Wage Ratios'!$CA$5:$CF$5,'Wage Ratios'!$CH$5:$CK$5)</f>
        <v>12.620864326449963</v>
      </c>
      <c r="BX14">
        <f>'2002 US IO'!BX14*'Wage Ratios'!$CM$5</f>
        <v>0.19864486338692239</v>
      </c>
      <c r="BY14" s="106">
        <f>'2006 AMS'!$D$28/1000*'2002 US IO'!BX14/'2002 US IO'!BX$92</f>
        <v>0.11100276201087837</v>
      </c>
      <c r="BZ14" s="106">
        <f>'2006 AMS'!$D$29/1000*'2002 US IO'!BY14/'2002 US IO'!BY$92</f>
        <v>0.24312918594430646</v>
      </c>
      <c r="CA14">
        <f>'2002 US IO'!CA14*'Wage Ratios'!$CP$5</f>
        <v>0.76203026488557513</v>
      </c>
      <c r="CB14" s="106">
        <f>'2006 AMS'!$D$30/1000*'2002 US IO'!CA14/'2002 US IO'!CA$92</f>
        <v>0.29664172065246064</v>
      </c>
      <c r="CC14" s="106">
        <f>'2006 AMS'!$D$31/1000*'2002 US IO'!CB14/'2002 US IO'!CB$92</f>
        <v>0.84134969127848158</v>
      </c>
      <c r="CD14" s="106">
        <f>'2006 AMS'!$D$32/1000*'2002 US IO'!CC14/'2002 US IO'!CC$92</f>
        <v>0.51011027727405467</v>
      </c>
      <c r="CE14" s="106">
        <f>'2006 AMS'!$D$33/1000*'2002 US IO'!CD14/'2002 US IO'!CD$92</f>
        <v>7.8438965791264484E-2</v>
      </c>
      <c r="CF14" s="106">
        <f>'2006 AMS'!$D$34/1000*'2002 US IO'!CE14/'2002 US IO'!CE$92</f>
        <v>0.65845576746562917</v>
      </c>
      <c r="CG14" s="106">
        <f>'2006 AMS'!$D$35/1000*'2002 US IO'!CF14/'2002 US IO'!CF$92</f>
        <v>0.21749609615159363</v>
      </c>
      <c r="CH14">
        <f>'2002 US IO'!CH14*AVERAGE('Wage Ratios'!$CW$5:$CY$5)</f>
        <v>4.0983773295720258</v>
      </c>
      <c r="CI14" s="106">
        <f>'2006 AMS'!$D$36/1000*'2002 US IO'!CH14/'2002 US IO'!CH$92</f>
        <v>0.29337439622379957</v>
      </c>
      <c r="CJ14">
        <v>0</v>
      </c>
      <c r="CK14">
        <v>0</v>
      </c>
    </row>
    <row r="15" spans="1:89" x14ac:dyDescent="0.25">
      <c r="A15" t="s">
        <v>146</v>
      </c>
      <c r="B15">
        <f>'2002 US IO'!B15*AVERAGE('Wage Ratios'!$D$5:$F$5,'Wage Ratios'!$H$5)</f>
        <v>2.3647312382028951</v>
      </c>
      <c r="C15">
        <f>'2002 US IO'!C15*'Wage Ratios'!$G$5</f>
        <v>37.089410912299847</v>
      </c>
      <c r="D15">
        <f>'2002 US IO'!D15*'Wage Ratios'!$I$5</f>
        <v>14.774015832478142</v>
      </c>
      <c r="E15">
        <f>'2002 US IO'!E15*'Wage Ratios'!$J$5</f>
        <v>14.200053647329161</v>
      </c>
      <c r="F15">
        <f>'2002 US IO'!F15*'Wage Ratios'!$K$5</f>
        <v>17.784408886298078</v>
      </c>
      <c r="G15">
        <f>'2002 US IO'!G15*'Wage Ratios'!$L$5</f>
        <v>1.5366594431227247</v>
      </c>
      <c r="H15">
        <f>'2002 US IO'!H15*'Wage Ratios'!$M$5</f>
        <v>46.033597095602666</v>
      </c>
      <c r="I15" s="106">
        <f>'2006 AMS'!$D$5/1000*'2002 US IO'!I15/SUM('2002 US IO'!$I$2:$I$89)</f>
        <v>2.3493568933803672</v>
      </c>
      <c r="J15">
        <f>'2002 US IO'!J15*'Wage Ratios'!$O$5</f>
        <v>59.090698073421528</v>
      </c>
      <c r="K15">
        <f>'2002 US IO'!K15*'Wage Ratios'!$P$5</f>
        <v>10.459627062278782</v>
      </c>
      <c r="L15">
        <f>'2002 US IO'!L15*'Wage Ratios'!$Q$5</f>
        <v>8.6686796044257068</v>
      </c>
      <c r="M15">
        <f>'2002 US IO'!M15*'Wage Ratios'!$R$5</f>
        <v>83.829089756207836</v>
      </c>
      <c r="N15" s="106">
        <f>'2006 AMS'!$D$6/1000*'2002 US IO'!N15/SUM('2002 US IO'!$N$2:$N$89)</f>
        <v>67.422797702166505</v>
      </c>
      <c r="O15" s="106">
        <f>'2006 AMS'!$D$7/1000*'2002 US IO'!O15/'2002 US IO'!$O$92</f>
        <v>264.7591551825102</v>
      </c>
      <c r="P15" s="106">
        <f>'2006 AMS'!$D$8/1000*'2002 US IO'!P15/'2002 US IO'!$P$92</f>
        <v>54.961328563110555</v>
      </c>
      <c r="Q15">
        <f>'2002 US IO'!Q15*'Wage Ratios'!$V$5</f>
        <v>9.0470928481170496</v>
      </c>
      <c r="R15" s="106">
        <f>'2006 AMS'!$D$9/1000*'2002 US IO'!R15/'2002 US IO'!$R$92</f>
        <v>61.830829317918472</v>
      </c>
      <c r="S15" s="106">
        <f>'2006 AMS'!$D$10/1000*'2002 US IO'!S15/'2002 US IO'!$S$92</f>
        <v>156.60405656125468</v>
      </c>
      <c r="T15" s="106">
        <f>'2006 AMS'!$D$11/1000*'2002 US IO'!T15/'2002 US IO'!$T$92</f>
        <v>31.362600820191648</v>
      </c>
      <c r="U15" s="106">
        <f>'2006 AMS'!$D$12/1000*'2002 US IO'!U15/'2002 US IO'!$U$92</f>
        <v>11.701012990595604</v>
      </c>
      <c r="V15" s="106">
        <f>'2006 AMS'!$D$13/1000*'2002 US IO'!V15/'2002 US IO'!V$92</f>
        <v>154.61113459634026</v>
      </c>
      <c r="W15">
        <f>'2002 US IO'!W15*'Wage Ratios'!$AB$5</f>
        <v>228.97441858892918</v>
      </c>
      <c r="X15">
        <f>'2002 US IO'!X15*'Wage Ratios'!$AC$5</f>
        <v>527.79183200963666</v>
      </c>
      <c r="Y15" s="108">
        <f>'2002 US IO'!Y15*('Energy Outputs'!$D$16*1000)/'2002 US IO'!Y$92</f>
        <v>0.84407442569361313</v>
      </c>
      <c r="Z15" s="108">
        <f>'2002 US IO'!Z15*('Energy Outputs'!$D$20*1000)/'2002 US IO'!Z$92</f>
        <v>32.82406521049802</v>
      </c>
      <c r="AA15" s="105">
        <f>'2002 US IO'!AA15*'Wage Ratios'!$AF$5</f>
        <v>8.7663054596114627</v>
      </c>
      <c r="AB15">
        <f>'2002 US IO'!AB15*'Wage Ratios'!$AG$5</f>
        <v>154.75175657387882</v>
      </c>
      <c r="AC15" s="106">
        <f>'2006 AMS'!$D$14/1000*'2002 US IO'!AC15/'2002 US IO'!AC$92</f>
        <v>55.318577895923234</v>
      </c>
      <c r="AD15">
        <f>'2002 US IO'!AD15*'Wage Ratios'!$AI$5</f>
        <v>17.001576932236841</v>
      </c>
      <c r="AE15">
        <f>'2002 US IO'!AE15*'Wage Ratios'!$AJ$5</f>
        <v>4.1903867416212108</v>
      </c>
      <c r="AF15">
        <f>'2002 US IO'!AF15*'Wage Ratios'!$AK$5</f>
        <v>24.177463925965395</v>
      </c>
      <c r="AG15">
        <f>'2002 US IO'!AG15*'Wage Ratios'!$AL$5</f>
        <v>42.834696814594878</v>
      </c>
      <c r="AH15">
        <f>'2002 US IO'!AH15*'Wage Ratios'!$AM$5</f>
        <v>13.128220029692882</v>
      </c>
      <c r="AI15" s="106">
        <f>'2006 AMS'!$D$15/1000*'2002 US IO'!AI15/'2002 US IO'!AI$92</f>
        <v>38.504720745571582</v>
      </c>
      <c r="AJ15" s="106">
        <f>'2006 AMS'!$D$16/1000*'2002 US IO'!AJ15/'2002 US IO'!AJ$92</f>
        <v>57.205621902239635</v>
      </c>
      <c r="AK15" s="106">
        <f>'2006 AMS'!$D$17/1000*'2002 US IO'!AK15/'2002 US IO'!AK$92</f>
        <v>84.937238636655465</v>
      </c>
      <c r="AL15" s="106">
        <f>'2006 AMS'!$D$18/1000*'2002 US IO'!AL15/'2002 US IO'!AL$92</f>
        <v>115.83724013904714</v>
      </c>
      <c r="AM15" s="106">
        <f>'2006 AMS'!$D$19/1000*'2002 US IO'!AM15/'2002 US IO'!AM$92</f>
        <v>12.205903201168645</v>
      </c>
      <c r="AN15">
        <f>'2002 US IO'!AN15*'Wage Ratios'!$AS$5</f>
        <v>4.1425155885088492</v>
      </c>
      <c r="AO15">
        <f>'2002 US IO'!AO15*'Wage Ratios'!$AT$5</f>
        <v>85.352995354217967</v>
      </c>
      <c r="AP15">
        <f>'2002 US IO'!AP15*'Wage Ratios'!$AU$5</f>
        <v>133.45270814297027</v>
      </c>
      <c r="AQ15">
        <f>'2002 US IO'!AQ15*'Wage Ratios'!$AV$5</f>
        <v>8.1553180878331357</v>
      </c>
      <c r="AR15">
        <f>'2002 US IO'!AR15*'Wage Ratios'!$AW$5</f>
        <v>23.214948854231192</v>
      </c>
      <c r="AS15" s="106">
        <f>'2006 AMS'!$D$20/1000*'2002 US IO'!AS15/'2002 US IO'!AS$92</f>
        <v>51.389858420898271</v>
      </c>
      <c r="AT15" s="106">
        <f>'2006 AMS'!$D$21/1000*'2002 US IO'!AT15/'2002 US IO'!AT$92</f>
        <v>114.10461817531423</v>
      </c>
      <c r="AU15">
        <f>'2002 US IO'!AU15*'Wage Ratios'!$AZ$5</f>
        <v>76.365324411723279</v>
      </c>
      <c r="AV15">
        <f>'2002 US IO'!AV15*'Wage Ratios'!$BA$5</f>
        <v>26.468733389543903</v>
      </c>
      <c r="AW15">
        <f>'2002 US IO'!AW15*'Wage Ratios'!$BB$5</f>
        <v>6.1935769358592543</v>
      </c>
      <c r="AX15">
        <f>'2002 US IO'!AX15*'Wage Ratios'!$BC$5</f>
        <v>21.169132922103515</v>
      </c>
      <c r="AY15" s="106">
        <f>'2006 AMS'!$D$22/1000*'2002 US IO'!AY15/'2002 US IO'!AY$92</f>
        <v>444.5033231342386</v>
      </c>
      <c r="AZ15" s="106">
        <f>'2006 AMS'!$D$23/1000*'2002 US IO'!AZ15/'2002 US IO'!AZ$92</f>
        <v>94.451939195470786</v>
      </c>
      <c r="BA15" s="108">
        <f>'2002 US IO'!BA15*('Energy Outputs'!$D$12*1000)/'2002 US IO'!BA$92</f>
        <v>14.875297037223424</v>
      </c>
      <c r="BB15" s="108">
        <f>'2002 US IO'!BB15*('Energy Outputs'!$D$4*1000)/'2002 US IO'!BB$92</f>
        <v>64.956743905259756</v>
      </c>
      <c r="BC15">
        <f>'2002 US IO'!BC15*'Wage Ratios'!$BI$5</f>
        <v>63.990578439856101</v>
      </c>
      <c r="BD15" s="106">
        <f>'2006 AMS'!$D$24/1000*'2002 US IO'!BC15/'2002 US IO'!BC$92</f>
        <v>25.239745601861816</v>
      </c>
      <c r="BE15">
        <f>'2002 US IO'!BE15*'Wage Ratios'!$BK$5</f>
        <v>139.03370456790012</v>
      </c>
      <c r="BF15" s="106">
        <f>'2006 AMS'!$D$25/1000*'2002 US IO'!BE15/'2002 US IO'!BE$92</f>
        <v>43.674458698213755</v>
      </c>
      <c r="BG15" s="106">
        <f>'2006 AMS'!$D$26/1000*'2002 US IO'!BF15/'2002 US IO'!BF$92</f>
        <v>111.27190510570851</v>
      </c>
      <c r="BH15">
        <f>'2002 US IO'!BH15*'Wage Ratios'!$BN$5</f>
        <v>349.13018007314236</v>
      </c>
      <c r="BI15">
        <f>'2002 US IO'!BI15*'Wage Ratios'!$BO$5</f>
        <v>2.6682257270449963</v>
      </c>
      <c r="BJ15">
        <f>'2002 US IO'!BJ15*'Wage Ratios'!$BP$5</f>
        <v>46.728039669398989</v>
      </c>
      <c r="BK15">
        <f>'2002 US IO'!BK15*'Wage Ratios'!$BQ$5</f>
        <v>35.974459253503042</v>
      </c>
      <c r="BL15">
        <f>'2002 US IO'!BL15*'Wage Ratios'!$BR$5</f>
        <v>6.1721107728587219</v>
      </c>
      <c r="BM15">
        <f>'2002 US IO'!BM15*'Wage Ratios'!$BS$5</f>
        <v>34.102210271110778</v>
      </c>
      <c r="BN15">
        <f>'2002 US IO'!BN15*'Wage Ratios'!$BT$5</f>
        <v>73.855520078836719</v>
      </c>
      <c r="BO15">
        <f>'2002 US IO'!BO15*'Wage Ratios'!$BU$5</f>
        <v>26.527669176793051</v>
      </c>
      <c r="BP15">
        <f>'2002 US IO'!BP15*'Wage Ratios'!$BV$5</f>
        <v>43.922187080778443</v>
      </c>
      <c r="BQ15">
        <f>'2002 US IO'!BQ15*'Wage Ratios'!$BW$5</f>
        <v>37.831304075241171</v>
      </c>
      <c r="BR15" s="106">
        <f>'2006 AMS'!$D$27/1000*'2002 US IO'!BQ15/'2002 US IO'!BQ$92</f>
        <v>3.9872335167845687</v>
      </c>
      <c r="BS15">
        <f>'2002 US IO'!BS15*'Wage Ratios'!$BY$5</f>
        <v>30.799537119345096</v>
      </c>
      <c r="BT15">
        <f>'2002 US IO'!BT15*'Wage Ratios'!$BZ$5</f>
        <v>5.5428964154100004</v>
      </c>
      <c r="BU15">
        <f>'2002 US IO'!BU15*'Wage Ratios'!$CL$5</f>
        <v>10.439715946121147</v>
      </c>
      <c r="BV15">
        <f>'2002 US IO'!BV15*'Wage Ratios'!$CG$5</f>
        <v>1.268442374902228</v>
      </c>
      <c r="BW15">
        <f>'2002 US IO'!BW15*AVERAGE('Wage Ratios'!$CA$5:$CF$5,'Wage Ratios'!$CH$5:$CK$5)</f>
        <v>42.135675745536496</v>
      </c>
      <c r="BX15">
        <f>'2002 US IO'!BX15*'Wage Ratios'!$CM$5</f>
        <v>33.929482281540714</v>
      </c>
      <c r="BY15" s="106">
        <f>'2006 AMS'!$D$28/1000*'2002 US IO'!BX15/'2002 US IO'!BX$92</f>
        <v>18.959796808408829</v>
      </c>
      <c r="BZ15" s="106">
        <f>'2006 AMS'!$D$29/1000*'2002 US IO'!BY15/'2002 US IO'!BY$92</f>
        <v>44.756317508126926</v>
      </c>
      <c r="CA15">
        <f>'2002 US IO'!CA15*'Wage Ratios'!$CP$5</f>
        <v>78.678119706656204</v>
      </c>
      <c r="CB15" s="106">
        <f>'2006 AMS'!$D$30/1000*'2002 US IO'!CA15/'2002 US IO'!CA$92</f>
        <v>30.627671738191836</v>
      </c>
      <c r="CC15" s="106">
        <f>'2006 AMS'!$D$31/1000*'2002 US IO'!CB15/'2002 US IO'!CB$92</f>
        <v>6.2049074448268673</v>
      </c>
      <c r="CD15" s="106">
        <f>'2006 AMS'!$D$32/1000*'2002 US IO'!CC15/'2002 US IO'!CC$92</f>
        <v>76.367707093655866</v>
      </c>
      <c r="CE15" s="106">
        <f>'2006 AMS'!$D$33/1000*'2002 US IO'!CD15/'2002 US IO'!CD$92</f>
        <v>4.0088324196910294</v>
      </c>
      <c r="CF15" s="106">
        <f>'2006 AMS'!$D$34/1000*'2002 US IO'!CE15/'2002 US IO'!CE$92</f>
        <v>57.116753502738057</v>
      </c>
      <c r="CG15" s="106">
        <f>'2006 AMS'!$D$35/1000*'2002 US IO'!CF15/'2002 US IO'!CF$92</f>
        <v>10.342243315818079</v>
      </c>
      <c r="CH15">
        <f>'2002 US IO'!CH15*AVERAGE('Wage Ratios'!$CW$5:$CY$5)</f>
        <v>72.406014811660583</v>
      </c>
      <c r="CI15" s="106">
        <f>'2006 AMS'!$D$36/1000*'2002 US IO'!CH15/'2002 US IO'!CH$92</f>
        <v>5.1830442075377734</v>
      </c>
      <c r="CJ15">
        <v>0</v>
      </c>
      <c r="CK15">
        <v>0</v>
      </c>
    </row>
    <row r="16" spans="1:89" x14ac:dyDescent="0.25">
      <c r="A16" t="s">
        <v>145</v>
      </c>
      <c r="B16">
        <f>'2002 US IO'!B16*AVERAGE('Wage Ratios'!$D$5:$F$5,'Wage Ratios'!$H$5)</f>
        <v>6.0955683220010544</v>
      </c>
      <c r="C16">
        <f>'2002 US IO'!C16*'Wage Ratios'!$G$5</f>
        <v>7.021320270583594</v>
      </c>
      <c r="D16">
        <f>'2002 US IO'!D16*'Wage Ratios'!$I$5</f>
        <v>40.390017491344302</v>
      </c>
      <c r="E16">
        <f>'2002 US IO'!E16*'Wage Ratios'!$J$5</f>
        <v>1.7984612151762307</v>
      </c>
      <c r="F16">
        <f>'2002 US IO'!F16*'Wage Ratios'!$K$5</f>
        <v>0.13049915829912406</v>
      </c>
      <c r="G16">
        <f>'2002 US IO'!G16*'Wage Ratios'!$L$5</f>
        <v>1.0516089312945078</v>
      </c>
      <c r="H16">
        <f>'2002 US IO'!H16*'Wage Ratios'!$M$5</f>
        <v>27.144488227289091</v>
      </c>
      <c r="I16" s="106">
        <f>'2006 AMS'!$D$5/1000*'2002 US IO'!I16/SUM('2002 US IO'!$I$2:$I$89)</f>
        <v>0.35712977117493294</v>
      </c>
      <c r="J16">
        <f>'2002 US IO'!J16*'Wage Ratios'!$O$5</f>
        <v>57.405917096913676</v>
      </c>
      <c r="K16">
        <f>'2002 US IO'!K16*'Wage Ratios'!$P$5</f>
        <v>94.640517226381348</v>
      </c>
      <c r="L16">
        <f>'2002 US IO'!L16*'Wage Ratios'!$Q$5</f>
        <v>0.1048327339107521</v>
      </c>
      <c r="M16">
        <f>'2002 US IO'!M16*'Wage Ratios'!$R$5</f>
        <v>17.69704560304902</v>
      </c>
      <c r="N16" s="106">
        <f>'2006 AMS'!$D$6/1000*'2002 US IO'!N16/SUM('2002 US IO'!$N$2:$N$89)</f>
        <v>44.091258128113729</v>
      </c>
      <c r="O16" s="106">
        <f>'2006 AMS'!$D$7/1000*'2002 US IO'!O16/'2002 US IO'!$O$92</f>
        <v>22.540991509046613</v>
      </c>
      <c r="P16" s="106">
        <f>'2006 AMS'!$D$8/1000*'2002 US IO'!P16/'2002 US IO'!$P$92</f>
        <v>288.28069187899598</v>
      </c>
      <c r="Q16">
        <f>'2002 US IO'!Q16*'Wage Ratios'!$V$5</f>
        <v>6.9128946697898748</v>
      </c>
      <c r="R16" s="106">
        <f>'2006 AMS'!$D$9/1000*'2002 US IO'!R16/'2002 US IO'!$R$92</f>
        <v>1.7494010189414204</v>
      </c>
      <c r="S16" s="106">
        <f>'2006 AMS'!$D$10/1000*'2002 US IO'!S16/'2002 US IO'!$S$92</f>
        <v>8.9570122530074112</v>
      </c>
      <c r="T16" s="106">
        <f>'2006 AMS'!$D$11/1000*'2002 US IO'!T16/'2002 US IO'!$T$92</f>
        <v>0.97504558981697209</v>
      </c>
      <c r="U16" s="106">
        <f>'2006 AMS'!$D$12/1000*'2002 US IO'!U16/'2002 US IO'!$U$92</f>
        <v>0.441244850204074</v>
      </c>
      <c r="V16" s="106">
        <f>'2006 AMS'!$D$13/1000*'2002 US IO'!V16/'2002 US IO'!V$92</f>
        <v>26.430484155844006</v>
      </c>
      <c r="W16">
        <f>'2002 US IO'!W16*'Wage Ratios'!$AB$5</f>
        <v>20.236043465425549</v>
      </c>
      <c r="X16">
        <f>'2002 US IO'!X16*'Wage Ratios'!$AC$5</f>
        <v>12.926257079720465</v>
      </c>
      <c r="Y16" s="108">
        <f>'2002 US IO'!Y16*('Energy Outputs'!$D$16*1000)/'2002 US IO'!Y$92</f>
        <v>0.47968445737320159</v>
      </c>
      <c r="Z16" s="108">
        <f>'2002 US IO'!Z16*('Energy Outputs'!$D$20*1000)/'2002 US IO'!Z$92</f>
        <v>0.56109242566880424</v>
      </c>
      <c r="AA16" s="105">
        <f>'2002 US IO'!AA16*'Wage Ratios'!$AF$5</f>
        <v>0.13820991750517453</v>
      </c>
      <c r="AB16">
        <f>'2002 US IO'!AB16*'Wage Ratios'!$AG$5</f>
        <v>231.07528072226935</v>
      </c>
      <c r="AC16" s="106">
        <f>'2006 AMS'!$D$14/1000*'2002 US IO'!AC16/'2002 US IO'!AC$92</f>
        <v>4.0632439876473692</v>
      </c>
      <c r="AD16">
        <f>'2002 US IO'!AD16*'Wage Ratios'!$AI$5</f>
        <v>0.23920038825368831</v>
      </c>
      <c r="AE16">
        <f>'2002 US IO'!AE16*'Wage Ratios'!$AJ$5</f>
        <v>0.12856162347274017</v>
      </c>
      <c r="AF16">
        <f>'2002 US IO'!AF16*'Wage Ratios'!$AK$5</f>
        <v>1.4953913018069023</v>
      </c>
      <c r="AG16">
        <f>'2002 US IO'!AG16*'Wage Ratios'!$AL$5</f>
        <v>48.621696061081622</v>
      </c>
      <c r="AH16">
        <f>'2002 US IO'!AH16*'Wage Ratios'!$AM$5</f>
        <v>0.10701022458218361</v>
      </c>
      <c r="AI16" s="106">
        <f>'2006 AMS'!$D$15/1000*'2002 US IO'!AI16/'2002 US IO'!AI$92</f>
        <v>29.637978287807069</v>
      </c>
      <c r="AJ16" s="106">
        <f>'2006 AMS'!$D$16/1000*'2002 US IO'!AJ16/'2002 US IO'!AJ$92</f>
        <v>30.121705901117792</v>
      </c>
      <c r="AK16" s="106">
        <f>'2006 AMS'!$D$17/1000*'2002 US IO'!AK16/'2002 US IO'!AK$92</f>
        <v>12.492872623620563</v>
      </c>
      <c r="AL16" s="106">
        <f>'2006 AMS'!$D$18/1000*'2002 US IO'!AL16/'2002 US IO'!AL$92</f>
        <v>2.73376933863881</v>
      </c>
      <c r="AM16" s="106">
        <f>'2006 AMS'!$D$19/1000*'2002 US IO'!AM16/'2002 US IO'!AM$92</f>
        <v>2.0796777141964058</v>
      </c>
      <c r="AN16">
        <f>'2002 US IO'!AN16*'Wage Ratios'!$AS$5</f>
        <v>0.56644969844577253</v>
      </c>
      <c r="AO16">
        <f>'2002 US IO'!AO16*'Wage Ratios'!$AT$5</f>
        <v>0.70175407081252728</v>
      </c>
      <c r="AP16">
        <f>'2002 US IO'!AP16*'Wage Ratios'!$AU$5</f>
        <v>1.095973307574118</v>
      </c>
      <c r="AQ16">
        <f>'2002 US IO'!AQ16*'Wage Ratios'!$AV$5</f>
        <v>0.20106359755895825</v>
      </c>
      <c r="AR16">
        <f>'2002 US IO'!AR16*'Wage Ratios'!$AW$5</f>
        <v>0.9182906457822636</v>
      </c>
      <c r="AS16" s="106">
        <f>'2006 AMS'!$D$20/1000*'2002 US IO'!AS16/'2002 US IO'!AS$92</f>
        <v>8.1256297486287341</v>
      </c>
      <c r="AT16" s="106">
        <f>'2006 AMS'!$D$21/1000*'2002 US IO'!AT16/'2002 US IO'!AT$92</f>
        <v>4.411638151973106</v>
      </c>
      <c r="AU16">
        <f>'2002 US IO'!AU16*'Wage Ratios'!$AZ$5</f>
        <v>33.556692463488368</v>
      </c>
      <c r="AV16">
        <f>'2002 US IO'!AV16*'Wage Ratios'!$BA$5</f>
        <v>52.895779231364365</v>
      </c>
      <c r="AW16">
        <f>'2002 US IO'!AW16*'Wage Ratios'!$BB$5</f>
        <v>6.4190202557515086</v>
      </c>
      <c r="AX16">
        <f>'2002 US IO'!AX16*'Wage Ratios'!$BC$5</f>
        <v>3.6052507936057467</v>
      </c>
      <c r="AY16" s="106">
        <f>'2006 AMS'!$D$22/1000*'2002 US IO'!AY16/'2002 US IO'!AY$92</f>
        <v>6.0634971762969743</v>
      </c>
      <c r="AZ16" s="106">
        <f>'2006 AMS'!$D$23/1000*'2002 US IO'!AZ16/'2002 US IO'!AZ$92</f>
        <v>6.651062227485613</v>
      </c>
      <c r="BA16" s="108">
        <f>'2002 US IO'!BA16*('Energy Outputs'!$D$12*1000)/'2002 US IO'!BA$92</f>
        <v>1.5339984496698442</v>
      </c>
      <c r="BB16" s="108">
        <f>'2002 US IO'!BB16*('Energy Outputs'!$D$4*1000)/'2002 US IO'!BB$92</f>
        <v>93.319779338223853</v>
      </c>
      <c r="BC16">
        <f>'2002 US IO'!BC16*'Wage Ratios'!$BI$5</f>
        <v>3.8468629744107083</v>
      </c>
      <c r="BD16" s="106">
        <f>'2006 AMS'!$D$24/1000*'2002 US IO'!BC16/'2002 US IO'!BC$92</f>
        <v>1.5173146611044461</v>
      </c>
      <c r="BE16">
        <f>'2002 US IO'!BE16*'Wage Ratios'!$BK$5</f>
        <v>152.68101258710661</v>
      </c>
      <c r="BF16" s="106">
        <f>'2006 AMS'!$D$25/1000*'2002 US IO'!BE16/'2002 US IO'!BE$92</f>
        <v>47.961468040869569</v>
      </c>
      <c r="BG16" s="106">
        <f>'2006 AMS'!$D$26/1000*'2002 US IO'!BF16/'2002 US IO'!BF$92</f>
        <v>14.483459842006038</v>
      </c>
      <c r="BH16">
        <f>'2002 US IO'!BH16*'Wage Ratios'!$BN$5</f>
        <v>3.100295954273137</v>
      </c>
      <c r="BI16">
        <f>'2002 US IO'!BI16*'Wage Ratios'!$BO$5</f>
        <v>0.11691528105026454</v>
      </c>
      <c r="BJ16">
        <f>'2002 US IO'!BJ16*'Wage Ratios'!$BP$5</f>
        <v>1.1073450001187934</v>
      </c>
      <c r="BK16">
        <f>'2002 US IO'!BK16*'Wage Ratios'!$BQ$5</f>
        <v>7.5602150997639281</v>
      </c>
      <c r="BL16">
        <f>'2002 US IO'!BL16*'Wage Ratios'!$BR$5</f>
        <v>1.2736071861941953</v>
      </c>
      <c r="BM16">
        <f>'2002 US IO'!BM16*'Wage Ratios'!$BS$5</f>
        <v>4.5107498189218518</v>
      </c>
      <c r="BN16">
        <f>'2002 US IO'!BN16*'Wage Ratios'!$BT$5</f>
        <v>0.68911152636622008</v>
      </c>
      <c r="BO16">
        <f>'2002 US IO'!BO16*'Wage Ratios'!$BU$5</f>
        <v>0.74054763244963262</v>
      </c>
      <c r="BP16">
        <f>'2002 US IO'!BP16*'Wage Ratios'!$BV$5</f>
        <v>3.6909653408581633</v>
      </c>
      <c r="BQ16">
        <f>'2002 US IO'!BQ16*'Wage Ratios'!$BW$5</f>
        <v>33.955392889114684</v>
      </c>
      <c r="BR16" s="106">
        <f>'2006 AMS'!$D$27/1000*'2002 US IO'!BQ16/'2002 US IO'!BQ$92</f>
        <v>3.5787315270390501</v>
      </c>
      <c r="BS16">
        <f>'2002 US IO'!BS16*'Wage Ratios'!$BY$5</f>
        <v>2.7770306518919923</v>
      </c>
      <c r="BT16">
        <f>'2002 US IO'!BT16*'Wage Ratios'!$BZ$5</f>
        <v>0.15162725745995534</v>
      </c>
      <c r="BU16">
        <f>'2002 US IO'!BU16*'Wage Ratios'!$CL$5</f>
        <v>4.9067482712396417</v>
      </c>
      <c r="BV16">
        <f>'2002 US IO'!BV16*'Wage Ratios'!$CG$5</f>
        <v>0.59617785218869868</v>
      </c>
      <c r="BW16">
        <f>'2002 US IO'!BW16*AVERAGE('Wage Ratios'!$CA$5:$CF$5,'Wage Ratios'!$CH$5:$CK$5)</f>
        <v>19.804097658302908</v>
      </c>
      <c r="BX16">
        <f>'2002 US IO'!BX16*'Wage Ratios'!$CM$5</f>
        <v>1.3287159584493597</v>
      </c>
      <c r="BY16" s="106">
        <f>'2006 AMS'!$D$28/1000*'2002 US IO'!BX16/'2002 US IO'!BX$92</f>
        <v>0.74248656019121806</v>
      </c>
      <c r="BZ16" s="106">
        <f>'2006 AMS'!$D$29/1000*'2002 US IO'!BY16/'2002 US IO'!BY$92</f>
        <v>3.320630708382867</v>
      </c>
      <c r="CA16">
        <f>'2002 US IO'!CA16*'Wage Ratios'!$CP$5</f>
        <v>4.1646673608313627</v>
      </c>
      <c r="CB16" s="106">
        <f>'2006 AMS'!$D$30/1000*'2002 US IO'!CA16/'2002 US IO'!CA$92</f>
        <v>1.6212139448918932</v>
      </c>
      <c r="CC16" s="106">
        <f>'2006 AMS'!$D$31/1000*'2002 US IO'!CB16/'2002 US IO'!CB$92</f>
        <v>0.10173443062245376</v>
      </c>
      <c r="CD16" s="106">
        <f>'2006 AMS'!$D$32/1000*'2002 US IO'!CC16/'2002 US IO'!CC$92</f>
        <v>0.98308422913340421</v>
      </c>
      <c r="CE16" s="106">
        <f>'2006 AMS'!$D$33/1000*'2002 US IO'!CD16/'2002 US IO'!CD$92</f>
        <v>6.6529754689770126E-2</v>
      </c>
      <c r="CF16" s="106">
        <f>'2006 AMS'!$D$34/1000*'2002 US IO'!CE16/'2002 US IO'!CE$92</f>
        <v>0.80482766128743843</v>
      </c>
      <c r="CG16" s="106">
        <f>'2006 AMS'!$D$35/1000*'2002 US IO'!CF16/'2002 US IO'!CF$92</f>
        <v>0.33286137197425797</v>
      </c>
      <c r="CH16">
        <f>'2002 US IO'!CH16*AVERAGE('Wage Ratios'!$CW$5:$CY$5)</f>
        <v>28.816757186987324</v>
      </c>
      <c r="CI16" s="106">
        <f>'2006 AMS'!$D$36/1000*'2002 US IO'!CH16/'2002 US IO'!CH$92</f>
        <v>2.0627917004760188</v>
      </c>
      <c r="CJ16">
        <v>0</v>
      </c>
      <c r="CK16">
        <v>0</v>
      </c>
    </row>
    <row r="17" spans="1:89" x14ac:dyDescent="0.25">
      <c r="A17" t="s">
        <v>144</v>
      </c>
      <c r="B17">
        <f>'2002 US IO'!B17*AVERAGE('Wage Ratios'!$D$5:$F$5,'Wage Ratios'!$H$5)</f>
        <v>0.14098897770604976</v>
      </c>
      <c r="C17">
        <f>'2002 US IO'!C17*'Wage Ratios'!$G$5</f>
        <v>0.58461103374385059</v>
      </c>
      <c r="D17">
        <f>'2002 US IO'!D17*'Wage Ratios'!$I$5</f>
        <v>0.67186521780818409</v>
      </c>
      <c r="E17">
        <f>'2002 US IO'!E17*'Wage Ratios'!$J$5</f>
        <v>0.27296488423943382</v>
      </c>
      <c r="F17">
        <f>'2002 US IO'!F17*'Wage Ratios'!$K$5</f>
        <v>0.43595445910227376</v>
      </c>
      <c r="G17">
        <f>'2002 US IO'!G17*'Wage Ratios'!$L$5</f>
        <v>7.3283043244968121E-2</v>
      </c>
      <c r="H17">
        <f>'2002 US IO'!H17*'Wage Ratios'!$M$5</f>
        <v>0.20457724866466429</v>
      </c>
      <c r="I17" s="106">
        <f>'2006 AMS'!$D$5/1000*'2002 US IO'!I17/SUM('2002 US IO'!$I$2:$I$89)</f>
        <v>5.295108165827233E-2</v>
      </c>
      <c r="J17">
        <f>'2002 US IO'!J17*'Wage Ratios'!$O$5</f>
        <v>2.2990045975784001</v>
      </c>
      <c r="K17">
        <f>'2002 US IO'!K17*'Wage Ratios'!$P$5</f>
        <v>6.9413994884574031</v>
      </c>
      <c r="L17">
        <f>'2002 US IO'!L17*'Wage Ratios'!$Q$5</f>
        <v>4.7254632219994833E-2</v>
      </c>
      <c r="M17">
        <f>'2002 US IO'!M17*'Wage Ratios'!$R$5</f>
        <v>0.24253056695334901</v>
      </c>
      <c r="N17" s="106">
        <f>'2006 AMS'!$D$6/1000*'2002 US IO'!N17/SUM('2002 US IO'!$N$2:$N$89)</f>
        <v>2.8031921489631271E-2</v>
      </c>
      <c r="O17" s="106">
        <f>'2006 AMS'!$D$7/1000*'2002 US IO'!O17/'2002 US IO'!$O$92</f>
        <v>0.16403283724822793</v>
      </c>
      <c r="P17" s="106">
        <f>'2006 AMS'!$D$8/1000*'2002 US IO'!P17/'2002 US IO'!$P$92</f>
        <v>9.5650293687065402E-2</v>
      </c>
      <c r="Q17">
        <f>'2002 US IO'!Q17*'Wage Ratios'!$V$5</f>
        <v>725.02441999426401</v>
      </c>
      <c r="R17" s="106">
        <f>'2006 AMS'!$D$9/1000*'2002 US IO'!R17/'2002 US IO'!$R$92</f>
        <v>42.345744254330448</v>
      </c>
      <c r="S17" s="106">
        <f>'2006 AMS'!$D$10/1000*'2002 US IO'!S17/'2002 US IO'!$S$92</f>
        <v>36.760410336164476</v>
      </c>
      <c r="T17" s="106">
        <f>'2006 AMS'!$D$11/1000*'2002 US IO'!T17/'2002 US IO'!$T$92</f>
        <v>1.7089052404162479</v>
      </c>
      <c r="U17" s="106">
        <f>'2006 AMS'!$D$12/1000*'2002 US IO'!U17/'2002 US IO'!$U$92</f>
        <v>9.6703351129994424</v>
      </c>
      <c r="V17" s="106">
        <f>'2006 AMS'!$D$13/1000*'2002 US IO'!V17/'2002 US IO'!V$92</f>
        <v>51.082459734949126</v>
      </c>
      <c r="W17">
        <f>'2002 US IO'!W17*'Wage Ratios'!$AB$5</f>
        <v>2.7453995313008148</v>
      </c>
      <c r="X17">
        <f>'2002 US IO'!X17*'Wage Ratios'!$AC$5</f>
        <v>4.7621937545218458</v>
      </c>
      <c r="Y17" s="108">
        <f>'2002 US IO'!Y17*('Energy Outputs'!$D$16*1000)/'2002 US IO'!Y$92</f>
        <v>3.1242426323654138E-2</v>
      </c>
      <c r="Z17" s="108">
        <f>'2002 US IO'!Z17*('Energy Outputs'!$D$20*1000)/'2002 US IO'!Z$92</f>
        <v>0.19283433215800255</v>
      </c>
      <c r="AA17" s="105">
        <f>'2002 US IO'!AA17*'Wage Ratios'!$AF$5</f>
        <v>0.27748393221384815</v>
      </c>
      <c r="AB17">
        <f>'2002 US IO'!AB17*'Wage Ratios'!$AG$5</f>
        <v>29.571707851197438</v>
      </c>
      <c r="AC17" s="106">
        <f>'2006 AMS'!$D$14/1000*'2002 US IO'!AC17/'2002 US IO'!AC$92</f>
        <v>3.5264032363568165</v>
      </c>
      <c r="AD17">
        <f>'2002 US IO'!AD17*'Wage Ratios'!$AI$5</f>
        <v>0.68967469727267927</v>
      </c>
      <c r="AE17">
        <f>'2002 US IO'!AE17*'Wage Ratios'!$AJ$5</f>
        <v>1.0793167223311778E-2</v>
      </c>
      <c r="AF17">
        <f>'2002 US IO'!AF17*'Wage Ratios'!$AK$5</f>
        <v>0.23136265215573715</v>
      </c>
      <c r="AG17">
        <f>'2002 US IO'!AG17*'Wage Ratios'!$AL$5</f>
        <v>0.11783879784663485</v>
      </c>
      <c r="AH17">
        <f>'2002 US IO'!AH17*'Wage Ratios'!$AM$5</f>
        <v>0.21307010882600172</v>
      </c>
      <c r="AI17" s="106">
        <f>'2006 AMS'!$D$15/1000*'2002 US IO'!AI17/'2002 US IO'!AI$92</f>
        <v>1.9162275994667233E-2</v>
      </c>
      <c r="AJ17" s="106">
        <f>'2006 AMS'!$D$16/1000*'2002 US IO'!AJ17/'2002 US IO'!AJ$92</f>
        <v>0.1197169566826172</v>
      </c>
      <c r="AK17" s="106">
        <f>'2006 AMS'!$D$17/1000*'2002 US IO'!AK17/'2002 US IO'!AK$92</f>
        <v>4.0573503299113405E-2</v>
      </c>
      <c r="AL17" s="106">
        <f>'2006 AMS'!$D$18/1000*'2002 US IO'!AL17/'2002 US IO'!AL$92</f>
        <v>1.2811118373170358</v>
      </c>
      <c r="AM17" s="106">
        <f>'2006 AMS'!$D$19/1000*'2002 US IO'!AM17/'2002 US IO'!AM$92</f>
        <v>8.2307730932174528E-2</v>
      </c>
      <c r="AN17">
        <f>'2002 US IO'!AN17*'Wage Ratios'!$AS$5</f>
        <v>4.1914446986944166E-2</v>
      </c>
      <c r="AO17">
        <f>'2002 US IO'!AO17*'Wage Ratios'!$AT$5</f>
        <v>1.1630597108626139</v>
      </c>
      <c r="AP17">
        <f>'2002 US IO'!AP17*'Wage Ratios'!$AU$5</f>
        <v>4.9729820573269884E-2</v>
      </c>
      <c r="AQ17">
        <f>'2002 US IO'!AQ17*'Wage Ratios'!$AV$5</f>
        <v>0.34107672267542594</v>
      </c>
      <c r="AR17">
        <f>'2002 US IO'!AR17*'Wage Ratios'!$AW$5</f>
        <v>19.876400108395657</v>
      </c>
      <c r="AS17" s="106">
        <f>'2006 AMS'!$D$20/1000*'2002 US IO'!AS17/'2002 US IO'!AS$92</f>
        <v>2.126562066933849</v>
      </c>
      <c r="AT17" s="106">
        <f>'2006 AMS'!$D$21/1000*'2002 US IO'!AT17/'2002 US IO'!AT$92</f>
        <v>4.6312125142397287</v>
      </c>
      <c r="AU17">
        <f>'2002 US IO'!AU17*'Wage Ratios'!$AZ$5</f>
        <v>0.7180675082306095</v>
      </c>
      <c r="AV17">
        <f>'2002 US IO'!AV17*'Wage Ratios'!$BA$5</f>
        <v>0.68975102018399392</v>
      </c>
      <c r="AW17">
        <f>'2002 US IO'!AW17*'Wage Ratios'!$BB$5</f>
        <v>6.4575326727629237E-2</v>
      </c>
      <c r="AX17">
        <f>'2002 US IO'!AX17*'Wage Ratios'!$BC$5</f>
        <v>0.16829387985653912</v>
      </c>
      <c r="AY17" s="106">
        <f>'2006 AMS'!$D$22/1000*'2002 US IO'!AY17/'2002 US IO'!AY$92</f>
        <v>7.751686915374008</v>
      </c>
      <c r="AZ17" s="106">
        <f>'2006 AMS'!$D$23/1000*'2002 US IO'!AZ17/'2002 US IO'!AZ$92</f>
        <v>3.9395478002822073</v>
      </c>
      <c r="BA17" s="108">
        <f>'2002 US IO'!BA17*('Energy Outputs'!$D$12*1000)/'2002 US IO'!BA$92</f>
        <v>0.19199056121171351</v>
      </c>
      <c r="BB17" s="108">
        <f>'2002 US IO'!BB17*('Energy Outputs'!$D$4*1000)/'2002 US IO'!BB$92</f>
        <v>0.44428998218596888</v>
      </c>
      <c r="BC17">
        <f>'2002 US IO'!BC17*'Wage Ratios'!$BI$5</f>
        <v>0.51270158253298459</v>
      </c>
      <c r="BD17" s="106">
        <f>'2006 AMS'!$D$24/1000*'2002 US IO'!BC17/'2002 US IO'!BC$92</f>
        <v>0.20222441847383918</v>
      </c>
      <c r="BE17">
        <f>'2002 US IO'!BE17*'Wage Ratios'!$BK$5</f>
        <v>8.662798493455627</v>
      </c>
      <c r="BF17" s="106">
        <f>'2006 AMS'!$D$25/1000*'2002 US IO'!BE17/'2002 US IO'!BE$92</f>
        <v>2.721232496747608</v>
      </c>
      <c r="BG17" s="106">
        <f>'2006 AMS'!$D$26/1000*'2002 US IO'!BF17/'2002 US IO'!BF$92</f>
        <v>0.34657261785617954</v>
      </c>
      <c r="BH17">
        <f>'2002 US IO'!BH17*'Wage Ratios'!$BN$5</f>
        <v>1.6503917843785352</v>
      </c>
      <c r="BI17">
        <f>'2002 US IO'!BI17*'Wage Ratios'!$BO$5</f>
        <v>0.13834779863992955</v>
      </c>
      <c r="BJ17">
        <f>'2002 US IO'!BJ17*'Wage Ratios'!$BP$5</f>
        <v>0.19745737094420363</v>
      </c>
      <c r="BK17">
        <f>'2002 US IO'!BK17*'Wage Ratios'!$BQ$5</f>
        <v>0.5813157926506114</v>
      </c>
      <c r="BL17">
        <f>'2002 US IO'!BL17*'Wage Ratios'!$BR$5</f>
        <v>0.96859616107618374</v>
      </c>
      <c r="BM17">
        <f>'2002 US IO'!BM17*'Wage Ratios'!$BS$5</f>
        <v>4.1851252201226066</v>
      </c>
      <c r="BN17">
        <f>'2002 US IO'!BN17*'Wage Ratios'!$BT$5</f>
        <v>5.0395139210406191E-2</v>
      </c>
      <c r="BO17">
        <f>'2002 US IO'!BO17*'Wage Ratios'!$BU$5</f>
        <v>0.32987799643668175</v>
      </c>
      <c r="BP17">
        <f>'2002 US IO'!BP17*'Wage Ratios'!$BV$5</f>
        <v>0.22970554715041738</v>
      </c>
      <c r="BQ17">
        <f>'2002 US IO'!BQ17*'Wage Ratios'!$BW$5</f>
        <v>0.55478933596361923</v>
      </c>
      <c r="BR17" s="106">
        <f>'2006 AMS'!$D$27/1000*'2002 US IO'!BQ17/'2002 US IO'!BQ$92</f>
        <v>5.847206933996487E-2</v>
      </c>
      <c r="BS17">
        <f>'2002 US IO'!BS17*'Wage Ratios'!$BY$5</f>
        <v>0.15870849536060672</v>
      </c>
      <c r="BT17">
        <f>'2002 US IO'!BT17*'Wage Ratios'!$BZ$5</f>
        <v>0.16058505158548517</v>
      </c>
      <c r="BU17">
        <f>'2002 US IO'!BU17*'Wage Ratios'!$CL$5</f>
        <v>12.443095369942213</v>
      </c>
      <c r="BV17">
        <f>'2002 US IO'!BV17*'Wage Ratios'!$CG$5</f>
        <v>1.5118562155945139</v>
      </c>
      <c r="BW17">
        <f>'2002 US IO'!BW17*AVERAGE('Wage Ratios'!$CA$5:$CF$5,'Wage Ratios'!$CH$5:$CK$5)</f>
        <v>50.221503581567582</v>
      </c>
      <c r="BX17">
        <f>'2002 US IO'!BX17*'Wage Ratios'!$CM$5</f>
        <v>0.28919844080800072</v>
      </c>
      <c r="BY17" s="106">
        <f>'2006 AMS'!$D$28/1000*'2002 US IO'!BX17/'2002 US IO'!BX$92</f>
        <v>0.1616041067037276</v>
      </c>
      <c r="BZ17" s="106">
        <f>'2006 AMS'!$D$29/1000*'2002 US IO'!BY17/'2002 US IO'!BY$92</f>
        <v>0.15316137561885745</v>
      </c>
      <c r="CA17">
        <f>'2002 US IO'!CA17*'Wage Ratios'!$CP$5</f>
        <v>2.4926110002149704</v>
      </c>
      <c r="CB17" s="106">
        <f>'2006 AMS'!$D$30/1000*'2002 US IO'!CA17/'2002 US IO'!CA$92</f>
        <v>0.97031896250478766</v>
      </c>
      <c r="CC17" s="106">
        <f>'2006 AMS'!$D$31/1000*'2002 US IO'!CB17/'2002 US IO'!CB$92</f>
        <v>0.62912058824410788</v>
      </c>
      <c r="CD17" s="106">
        <f>'2006 AMS'!$D$32/1000*'2002 US IO'!CC17/'2002 US IO'!CC$92</f>
        <v>1.6707924677538495</v>
      </c>
      <c r="CE17" s="106">
        <f>'2006 AMS'!$D$33/1000*'2002 US IO'!CD17/'2002 US IO'!CD$92</f>
        <v>4.2365961250448114</v>
      </c>
      <c r="CF17" s="106">
        <f>'2006 AMS'!$D$34/1000*'2002 US IO'!CE17/'2002 US IO'!CE$92</f>
        <v>1.2885299843823756</v>
      </c>
      <c r="CG17" s="106">
        <f>'2006 AMS'!$D$35/1000*'2002 US IO'!CF17/'2002 US IO'!CF$92</f>
        <v>0.64362214031107012</v>
      </c>
      <c r="CH17">
        <f>'2002 US IO'!CH17*AVERAGE('Wage Ratios'!$CW$5:$CY$5)</f>
        <v>2.5925866247335589</v>
      </c>
      <c r="CI17" s="106">
        <f>'2006 AMS'!$D$36/1000*'2002 US IO'!CH17/'2002 US IO'!CH$92</f>
        <v>0.18558528767006721</v>
      </c>
      <c r="CJ17">
        <v>0</v>
      </c>
      <c r="CK17">
        <v>0</v>
      </c>
    </row>
    <row r="18" spans="1:89" x14ac:dyDescent="0.25">
      <c r="A18" t="s">
        <v>143</v>
      </c>
      <c r="B18">
        <f>'2002 US IO'!B18*AVERAGE('Wage Ratios'!$D$5:$F$5,'Wage Ratios'!$H$5)</f>
        <v>0.87744528777117847</v>
      </c>
      <c r="C18">
        <f>'2002 US IO'!C18*'Wage Ratios'!$G$5</f>
        <v>3.9948219732488264</v>
      </c>
      <c r="D18">
        <f>'2002 US IO'!D18*'Wage Ratios'!$I$5</f>
        <v>2.4354184898191789</v>
      </c>
      <c r="E18">
        <f>'2002 US IO'!E18*'Wage Ratios'!$J$5</f>
        <v>2.3835654418999659</v>
      </c>
      <c r="F18">
        <f>'2002 US IO'!F18*'Wage Ratios'!$K$5</f>
        <v>45.369355187731543</v>
      </c>
      <c r="G18">
        <f>'2002 US IO'!G18*'Wage Ratios'!$L$5</f>
        <v>4.2815901430383816</v>
      </c>
      <c r="H18">
        <f>'2002 US IO'!H18*'Wage Ratios'!$M$5</f>
        <v>0.45037362954095866</v>
      </c>
      <c r="I18" s="106">
        <f>'2006 AMS'!$D$5/1000*'2002 US IO'!I18/SUM('2002 US IO'!$I$2:$I$89)</f>
        <v>0.2222648950350179</v>
      </c>
      <c r="J18">
        <f>'2002 US IO'!J18*'Wage Ratios'!$O$5</f>
        <v>1.6405245052629429</v>
      </c>
      <c r="K18">
        <f>'2002 US IO'!K18*'Wage Ratios'!$P$5</f>
        <v>141.31637623814191</v>
      </c>
      <c r="L18">
        <f>'2002 US IO'!L18*'Wage Ratios'!$Q$5</f>
        <v>7.4476553067737289E-2</v>
      </c>
      <c r="M18">
        <f>'2002 US IO'!M18*'Wage Ratios'!$R$5</f>
        <v>0.42556983409433935</v>
      </c>
      <c r="N18" s="106">
        <f>'2006 AMS'!$D$6/1000*'2002 US IO'!N18/SUM('2002 US IO'!$N$2:$N$89)</f>
        <v>0.10791073363759808</v>
      </c>
      <c r="O18" s="106">
        <f>'2006 AMS'!$D$7/1000*'2002 US IO'!O18/'2002 US IO'!$O$92</f>
        <v>0.29268226882059767</v>
      </c>
      <c r="P18" s="106">
        <f>'2006 AMS'!$D$8/1000*'2002 US IO'!P18/'2002 US IO'!$P$92</f>
        <v>0.16455878704995897</v>
      </c>
      <c r="Q18">
        <f>'2002 US IO'!Q18*'Wage Ratios'!$V$5</f>
        <v>6.3000661355785974</v>
      </c>
      <c r="R18" s="106">
        <f>'2006 AMS'!$D$9/1000*'2002 US IO'!R18/'2002 US IO'!$R$92</f>
        <v>2404.9754773952163</v>
      </c>
      <c r="S18" s="106">
        <f>'2006 AMS'!$D$10/1000*'2002 US IO'!S18/'2002 US IO'!$S$92</f>
        <v>90.226791798421445</v>
      </c>
      <c r="T18" s="106">
        <f>'2006 AMS'!$D$11/1000*'2002 US IO'!T18/'2002 US IO'!$T$92</f>
        <v>0.31923448051982872</v>
      </c>
      <c r="U18" s="106">
        <f>'2006 AMS'!$D$12/1000*'2002 US IO'!U18/'2002 US IO'!$U$92</f>
        <v>18.297645675654273</v>
      </c>
      <c r="V18" s="106">
        <f>'2006 AMS'!$D$13/1000*'2002 US IO'!V18/'2002 US IO'!V$92</f>
        <v>39.6058214828264</v>
      </c>
      <c r="W18">
        <f>'2002 US IO'!W18*'Wage Ratios'!$AB$5</f>
        <v>115.06701247933536</v>
      </c>
      <c r="X18">
        <f>'2002 US IO'!X18*'Wage Ratios'!$AC$5</f>
        <v>117.03377250778372</v>
      </c>
      <c r="Y18" s="108">
        <f>'2002 US IO'!Y18*('Energy Outputs'!$D$16*1000)/'2002 US IO'!Y$92</f>
        <v>1.3243468429229479</v>
      </c>
      <c r="Z18" s="108">
        <f>'2002 US IO'!Z18*('Energy Outputs'!$D$20*1000)/'2002 US IO'!Z$92</f>
        <v>2.9948171495311584</v>
      </c>
      <c r="AA18" s="105">
        <f>'2002 US IO'!AA18*'Wage Ratios'!$AF$5</f>
        <v>1.1358110343333185</v>
      </c>
      <c r="AB18">
        <f>'2002 US IO'!AB18*'Wage Ratios'!$AG$5</f>
        <v>112.70094773442158</v>
      </c>
      <c r="AC18" s="106">
        <f>'2006 AMS'!$D$14/1000*'2002 US IO'!AC18/'2002 US IO'!AC$92</f>
        <v>2.5914726054855115</v>
      </c>
      <c r="AD18">
        <f>'2002 US IO'!AD18*'Wage Ratios'!$AI$5</f>
        <v>20.300631831919748</v>
      </c>
      <c r="AE18">
        <f>'2002 US IO'!AE18*'Wage Ratios'!$AJ$5</f>
        <v>0.41936545070529602</v>
      </c>
      <c r="AF18">
        <f>'2002 US IO'!AF18*'Wage Ratios'!$AK$5</f>
        <v>6.4656164622496144</v>
      </c>
      <c r="AG18">
        <f>'2002 US IO'!AG18*'Wage Ratios'!$AL$5</f>
        <v>2.2102985381805071</v>
      </c>
      <c r="AH18">
        <f>'2002 US IO'!AH18*'Wage Ratios'!$AM$5</f>
        <v>13.817781423915978</v>
      </c>
      <c r="AI18" s="106">
        <f>'2006 AMS'!$D$15/1000*'2002 US IO'!AI18/'2002 US IO'!AI$92</f>
        <v>0.14785528996582317</v>
      </c>
      <c r="AJ18" s="106">
        <f>'2006 AMS'!$D$16/1000*'2002 US IO'!AJ18/'2002 US IO'!AJ$92</f>
        <v>1.091433273835698</v>
      </c>
      <c r="AK18" s="106">
        <f>'2006 AMS'!$D$17/1000*'2002 US IO'!AK18/'2002 US IO'!AK$92</f>
        <v>0.34316017404003279</v>
      </c>
      <c r="AL18" s="106">
        <f>'2006 AMS'!$D$18/1000*'2002 US IO'!AL18/'2002 US IO'!AL$92</f>
        <v>0.94059384077270103</v>
      </c>
      <c r="AM18" s="106">
        <f>'2006 AMS'!$D$19/1000*'2002 US IO'!AM18/'2002 US IO'!AM$92</f>
        <v>0.2355814165890745</v>
      </c>
      <c r="AN18">
        <f>'2002 US IO'!AN18*'Wage Ratios'!$AS$5</f>
        <v>7.3450303660248351E-2</v>
      </c>
      <c r="AO18">
        <f>'2002 US IO'!AO18*'Wage Ratios'!$AT$5</f>
        <v>75.905220448273809</v>
      </c>
      <c r="AP18">
        <f>'2002 US IO'!AP18*'Wage Ratios'!$AU$5</f>
        <v>1.8025879079716433E-2</v>
      </c>
      <c r="AQ18">
        <f>'2002 US IO'!AQ18*'Wage Ratios'!$AV$5</f>
        <v>32.488272065349065</v>
      </c>
      <c r="AR18">
        <f>'2002 US IO'!AR18*'Wage Ratios'!$AW$5</f>
        <v>371.98265931336073</v>
      </c>
      <c r="AS18" s="106">
        <f>'2006 AMS'!$D$20/1000*'2002 US IO'!AS18/'2002 US IO'!AS$92</f>
        <v>2.0291277643374093</v>
      </c>
      <c r="AT18" s="106">
        <f>'2006 AMS'!$D$21/1000*'2002 US IO'!AT18/'2002 US IO'!AT$92</f>
        <v>4.7445452657262894</v>
      </c>
      <c r="AU18">
        <f>'2002 US IO'!AU18*'Wage Ratios'!$AZ$5</f>
        <v>8.7888100022366906</v>
      </c>
      <c r="AV18">
        <f>'2002 US IO'!AV18*'Wage Ratios'!$BA$5</f>
        <v>1.6129327873275909</v>
      </c>
      <c r="AW18">
        <f>'2002 US IO'!AW18*'Wage Ratios'!$BB$5</f>
        <v>0.10817799921046686</v>
      </c>
      <c r="AX18">
        <f>'2002 US IO'!AX18*'Wage Ratios'!$BC$5</f>
        <v>1.9650135195041309</v>
      </c>
      <c r="AY18" s="106">
        <f>'2006 AMS'!$D$22/1000*'2002 US IO'!AY18/'2002 US IO'!AY$92</f>
        <v>2.9537899321219867</v>
      </c>
      <c r="AZ18" s="106">
        <f>'2006 AMS'!$D$23/1000*'2002 US IO'!AZ18/'2002 US IO'!AZ$92</f>
        <v>1.2974722580571829</v>
      </c>
      <c r="BA18" s="108">
        <f>'2002 US IO'!BA18*('Energy Outputs'!$D$12*1000)/'2002 US IO'!BA$92</f>
        <v>5.1913582990302833E-2</v>
      </c>
      <c r="BB18" s="108">
        <f>'2002 US IO'!BB18*('Energy Outputs'!$D$4*1000)/'2002 US IO'!BB$92</f>
        <v>3.6208700303950692</v>
      </c>
      <c r="BC18">
        <f>'2002 US IO'!BC18*'Wage Ratios'!$BI$5</f>
        <v>0.9818579486562472</v>
      </c>
      <c r="BD18" s="106">
        <f>'2006 AMS'!$D$24/1000*'2002 US IO'!BC18/'2002 US IO'!BC$92</f>
        <v>0.38727333687945492</v>
      </c>
      <c r="BE18">
        <f>'2002 US IO'!BE18*'Wage Ratios'!$BK$5</f>
        <v>23.321554170744573</v>
      </c>
      <c r="BF18" s="106">
        <f>'2006 AMS'!$D$25/1000*'2002 US IO'!BE18/'2002 US IO'!BE$92</f>
        <v>7.3259664451428375</v>
      </c>
      <c r="BG18" s="106">
        <f>'2006 AMS'!$D$26/1000*'2002 US IO'!BF18/'2002 US IO'!BF$92</f>
        <v>1.0245473982069948</v>
      </c>
      <c r="BH18">
        <f>'2002 US IO'!BH18*'Wage Ratios'!$BN$5</f>
        <v>35.398410733672698</v>
      </c>
      <c r="BI18">
        <f>'2002 US IO'!BI18*'Wage Ratios'!$BO$5</f>
        <v>3.2123926561069838</v>
      </c>
      <c r="BJ18">
        <f>'2002 US IO'!BJ18*'Wage Ratios'!$BP$5</f>
        <v>0.23872093137088432</v>
      </c>
      <c r="BK18">
        <f>'2002 US IO'!BK18*'Wage Ratios'!$BQ$5</f>
        <v>4.2502484045225266</v>
      </c>
      <c r="BL18">
        <f>'2002 US IO'!BL18*'Wage Ratios'!$BR$5</f>
        <v>4.4880210607416586</v>
      </c>
      <c r="BM18">
        <f>'2002 US IO'!BM18*'Wage Ratios'!$BS$5</f>
        <v>6.1250017823267706</v>
      </c>
      <c r="BN18">
        <f>'2002 US IO'!BN18*'Wage Ratios'!$BT$5</f>
        <v>0.79688270935017413</v>
      </c>
      <c r="BO18">
        <f>'2002 US IO'!BO18*'Wage Ratios'!$BU$5</f>
        <v>6.6997266217956017</v>
      </c>
      <c r="BP18">
        <f>'2002 US IO'!BP18*'Wage Ratios'!$BV$5</f>
        <v>2.7538747889323743</v>
      </c>
      <c r="BQ18">
        <f>'2002 US IO'!BQ18*'Wage Ratios'!$BW$5</f>
        <v>4.2681256859449022</v>
      </c>
      <c r="BR18" s="106">
        <f>'2006 AMS'!$D$27/1000*'2002 US IO'!BQ18/'2002 US IO'!BQ$92</f>
        <v>0.44983947037623112</v>
      </c>
      <c r="BS18">
        <f>'2002 US IO'!BS18*'Wage Ratios'!$BY$5</f>
        <v>2.6299339969292563</v>
      </c>
      <c r="BT18">
        <f>'2002 US IO'!BT18*'Wage Ratios'!$BZ$5</f>
        <v>1.2034499115012716</v>
      </c>
      <c r="BU18">
        <f>'2002 US IO'!BU18*'Wage Ratios'!$CL$5</f>
        <v>2.3838152648281303</v>
      </c>
      <c r="BV18">
        <f>'2002 US IO'!BV18*'Wage Ratios'!$CG$5</f>
        <v>0.28963741077363681</v>
      </c>
      <c r="BW18">
        <f>'2002 US IO'!BW18*AVERAGE('Wage Ratios'!$CA$5:$CF$5,'Wage Ratios'!$CH$5:$CK$5)</f>
        <v>9.6213026824142531</v>
      </c>
      <c r="BX18">
        <f>'2002 US IO'!BX18*'Wage Ratios'!$CM$5</f>
        <v>0.44920397279205876</v>
      </c>
      <c r="BY18" s="106">
        <f>'2006 AMS'!$D$28/1000*'2002 US IO'!BX18/'2002 US IO'!BX$92</f>
        <v>0.25101520792437804</v>
      </c>
      <c r="BZ18" s="106">
        <f>'2006 AMS'!$D$29/1000*'2002 US IO'!BY18/'2002 US IO'!BY$92</f>
        <v>0.4307053130152807</v>
      </c>
      <c r="CA18">
        <f>'2002 US IO'!CA18*'Wage Ratios'!$CP$5</f>
        <v>9.839194720162121</v>
      </c>
      <c r="CB18" s="106">
        <f>'2006 AMS'!$D$30/1000*'2002 US IO'!CA18/'2002 US IO'!CA$92</f>
        <v>3.8301833747531884</v>
      </c>
      <c r="CC18" s="106">
        <f>'2006 AMS'!$D$31/1000*'2002 US IO'!CB18/'2002 US IO'!CB$92</f>
        <v>31.48307152098813</v>
      </c>
      <c r="CD18" s="106">
        <f>'2006 AMS'!$D$32/1000*'2002 US IO'!CC18/'2002 US IO'!CC$92</f>
        <v>0.77143815910780578</v>
      </c>
      <c r="CE18" s="106">
        <f>'2006 AMS'!$D$33/1000*'2002 US IO'!CD18/'2002 US IO'!CD$92</f>
        <v>0.1938453064703618</v>
      </c>
      <c r="CF18" s="106">
        <f>'2006 AMS'!$D$34/1000*'2002 US IO'!CE18/'2002 US IO'!CE$92</f>
        <v>0.93401027904059897</v>
      </c>
      <c r="CG18" s="106">
        <f>'2006 AMS'!$D$35/1000*'2002 US IO'!CF18/'2002 US IO'!CF$92</f>
        <v>0.33821507038089216</v>
      </c>
      <c r="CH18">
        <f>'2002 US IO'!CH18*AVERAGE('Wage Ratios'!$CW$5:$CY$5)</f>
        <v>22.633305735147417</v>
      </c>
      <c r="CI18" s="106">
        <f>'2006 AMS'!$D$36/1000*'2002 US IO'!CH18/'2002 US IO'!CH$92</f>
        <v>1.6201613152322702</v>
      </c>
      <c r="CJ18">
        <v>0</v>
      </c>
      <c r="CK18">
        <v>0</v>
      </c>
    </row>
    <row r="19" spans="1:89" x14ac:dyDescent="0.25">
      <c r="A19" t="s">
        <v>142</v>
      </c>
      <c r="B19">
        <f>'2002 US IO'!B19*AVERAGE('Wage Ratios'!$D$5:$F$5,'Wage Ratios'!$H$5)</f>
        <v>0.73099821716741376</v>
      </c>
      <c r="C19">
        <f>'2002 US IO'!C19*'Wage Ratios'!$G$5</f>
        <v>13.211876700610908</v>
      </c>
      <c r="D19">
        <f>'2002 US IO'!D19*'Wage Ratios'!$I$5</f>
        <v>2.8778744001594778</v>
      </c>
      <c r="E19">
        <f>'2002 US IO'!E19*'Wage Ratios'!$J$5</f>
        <v>11.397715348285304</v>
      </c>
      <c r="F19">
        <f>'2002 US IO'!F19*'Wage Ratios'!$K$5</f>
        <v>1.6092491414841452</v>
      </c>
      <c r="G19">
        <f>'2002 US IO'!G19*'Wage Ratios'!$L$5</f>
        <v>1.7120646843056806</v>
      </c>
      <c r="H19">
        <f>'2002 US IO'!H19*'Wage Ratios'!$M$5</f>
        <v>4.3846575334285802</v>
      </c>
      <c r="I19" s="106">
        <f>'2006 AMS'!$D$5/1000*'2002 US IO'!I19/SUM('2002 US IO'!$I$2:$I$89)</f>
        <v>0.37892994811295705</v>
      </c>
      <c r="J19">
        <f>'2002 US IO'!J19*'Wage Ratios'!$O$5</f>
        <v>15.994729486553554</v>
      </c>
      <c r="K19">
        <f>'2002 US IO'!K19*'Wage Ratios'!$P$5</f>
        <v>10.235149428819403</v>
      </c>
      <c r="L19">
        <f>'2002 US IO'!L19*'Wage Ratios'!$Q$5</f>
        <v>0.52466226831453966</v>
      </c>
      <c r="M19">
        <f>'2002 US IO'!M19*'Wage Ratios'!$R$5</f>
        <v>28.174242452675223</v>
      </c>
      <c r="N19" s="106">
        <f>'2006 AMS'!$D$6/1000*'2002 US IO'!N19/SUM('2002 US IO'!$N$2:$N$89)</f>
        <v>5.191811272711389</v>
      </c>
      <c r="O19" s="106">
        <f>'2006 AMS'!$D$7/1000*'2002 US IO'!O19/'2002 US IO'!$O$92</f>
        <v>2.4216541040244079</v>
      </c>
      <c r="P19" s="106">
        <f>'2006 AMS'!$D$8/1000*'2002 US IO'!P19/'2002 US IO'!$P$92</f>
        <v>1.7975989213007788</v>
      </c>
      <c r="Q19">
        <f>'2002 US IO'!Q19*'Wage Ratios'!$V$5</f>
        <v>16.013366890777149</v>
      </c>
      <c r="R19" s="106">
        <f>'2006 AMS'!$D$9/1000*'2002 US IO'!R19/'2002 US IO'!$R$92</f>
        <v>132.82626057182483</v>
      </c>
      <c r="S19" s="106">
        <f>'2006 AMS'!$D$10/1000*'2002 US IO'!S19/'2002 US IO'!$S$92</f>
        <v>640.49720968502095</v>
      </c>
      <c r="T19" s="106">
        <f>'2006 AMS'!$D$11/1000*'2002 US IO'!T19/'2002 US IO'!$T$92</f>
        <v>2.1179901536275518</v>
      </c>
      <c r="U19" s="106">
        <f>'2006 AMS'!$D$12/1000*'2002 US IO'!U19/'2002 US IO'!$U$92</f>
        <v>18.829173266986352</v>
      </c>
      <c r="V19" s="106">
        <f>'2006 AMS'!$D$13/1000*'2002 US IO'!V19/'2002 US IO'!V$92</f>
        <v>83.855431733610743</v>
      </c>
      <c r="W19">
        <f>'2002 US IO'!W19*'Wage Ratios'!$AB$5</f>
        <v>74.99992299635602</v>
      </c>
      <c r="X19">
        <f>'2002 US IO'!X19*'Wage Ratios'!$AC$5</f>
        <v>119.87933514953228</v>
      </c>
      <c r="Y19" s="108">
        <f>'2002 US IO'!Y19*('Energy Outputs'!$D$16*1000)/'2002 US IO'!Y$92</f>
        <v>3.5764051302443152</v>
      </c>
      <c r="Z19" s="108">
        <f>'2002 US IO'!Z19*('Energy Outputs'!$D$20*1000)/'2002 US IO'!Z$92</f>
        <v>16.213802751116091</v>
      </c>
      <c r="AA19" s="105">
        <f>'2002 US IO'!AA19*'Wage Ratios'!$AF$5</f>
        <v>83.357718656622367</v>
      </c>
      <c r="AB19">
        <f>'2002 US IO'!AB19*'Wage Ratios'!$AG$5</f>
        <v>47.575551525023009</v>
      </c>
      <c r="AC19" s="106">
        <f>'2006 AMS'!$D$14/1000*'2002 US IO'!AC19/'2002 US IO'!AC$92</f>
        <v>47.238039832062469</v>
      </c>
      <c r="AD19">
        <f>'2002 US IO'!AD19*'Wage Ratios'!$AI$5</f>
        <v>2.5073916499561388</v>
      </c>
      <c r="AE19">
        <f>'2002 US IO'!AE19*'Wage Ratios'!$AJ$5</f>
        <v>0.4696224052352978</v>
      </c>
      <c r="AF19">
        <f>'2002 US IO'!AF19*'Wage Ratios'!$AK$5</f>
        <v>2.871422249450299</v>
      </c>
      <c r="AG19">
        <f>'2002 US IO'!AG19*'Wage Ratios'!$AL$5</f>
        <v>1.4944517542106668</v>
      </c>
      <c r="AH19">
        <f>'2002 US IO'!AH19*'Wage Ratios'!$AM$5</f>
        <v>0.70058222361190714</v>
      </c>
      <c r="AI19" s="106">
        <f>'2006 AMS'!$D$15/1000*'2002 US IO'!AI19/'2002 US IO'!AI$92</f>
        <v>0.59729234490856609</v>
      </c>
      <c r="AJ19" s="106">
        <f>'2006 AMS'!$D$16/1000*'2002 US IO'!AJ19/'2002 US IO'!AJ$92</f>
        <v>1.2982230687005225</v>
      </c>
      <c r="AK19" s="106">
        <f>'2006 AMS'!$D$17/1000*'2002 US IO'!AK19/'2002 US IO'!AK$92</f>
        <v>1.08791158277594</v>
      </c>
      <c r="AL19" s="106">
        <f>'2006 AMS'!$D$18/1000*'2002 US IO'!AL19/'2002 US IO'!AL$92</f>
        <v>2.1609771417972912</v>
      </c>
      <c r="AM19" s="106">
        <f>'2006 AMS'!$D$19/1000*'2002 US IO'!AM19/'2002 US IO'!AM$92</f>
        <v>0.4935383112455527</v>
      </c>
      <c r="AN19">
        <f>'2002 US IO'!AN19*'Wage Ratios'!$AS$5</f>
        <v>5.7844051083887962</v>
      </c>
      <c r="AO19">
        <f>'2002 US IO'!AO19*'Wage Ratios'!$AT$5</f>
        <v>12.525502371342435</v>
      </c>
      <c r="AP19">
        <f>'2002 US IO'!AP19*'Wage Ratios'!$AU$5</f>
        <v>10.969804394777725</v>
      </c>
      <c r="AQ19">
        <f>'2002 US IO'!AQ19*'Wage Ratios'!$AV$5</f>
        <v>2.447487338724657</v>
      </c>
      <c r="AR19">
        <f>'2002 US IO'!AR19*'Wage Ratios'!$AW$5</f>
        <v>18.810116392333295</v>
      </c>
      <c r="AS19" s="106">
        <f>'2006 AMS'!$D$20/1000*'2002 US IO'!AS19/'2002 US IO'!AS$92</f>
        <v>60.022208146909321</v>
      </c>
      <c r="AT19" s="106">
        <f>'2006 AMS'!$D$21/1000*'2002 US IO'!AT19/'2002 US IO'!AT$92</f>
        <v>49.809443156989957</v>
      </c>
      <c r="AU19">
        <f>'2002 US IO'!AU19*'Wage Ratios'!$AZ$5</f>
        <v>164.36726053333524</v>
      </c>
      <c r="AV19">
        <f>'2002 US IO'!AV19*'Wage Ratios'!$BA$5</f>
        <v>204.99508058039919</v>
      </c>
      <c r="AW19">
        <f>'2002 US IO'!AW19*'Wage Ratios'!$BB$5</f>
        <v>4.4341865751096323</v>
      </c>
      <c r="AX19">
        <f>'2002 US IO'!AX19*'Wage Ratios'!$BC$5</f>
        <v>3.5667341933086085</v>
      </c>
      <c r="AY19" s="106">
        <f>'2006 AMS'!$D$22/1000*'2002 US IO'!AY19/'2002 US IO'!AY$92</f>
        <v>26.757923140521946</v>
      </c>
      <c r="AZ19" s="106">
        <f>'2006 AMS'!$D$23/1000*'2002 US IO'!AZ19/'2002 US IO'!AZ$92</f>
        <v>6.0119787066477652</v>
      </c>
      <c r="BA19" s="108">
        <f>'2002 US IO'!BA19*('Energy Outputs'!$D$12*1000)/'2002 US IO'!BA$92</f>
        <v>1.2012973951006805</v>
      </c>
      <c r="BB19" s="108">
        <f>'2002 US IO'!BB19*('Energy Outputs'!$D$4*1000)/'2002 US IO'!BB$92</f>
        <v>15.033395849934831</v>
      </c>
      <c r="BC19">
        <f>'2002 US IO'!BC19*'Wage Ratios'!$BI$5</f>
        <v>3.9878252698446928</v>
      </c>
      <c r="BD19" s="106">
        <f>'2006 AMS'!$D$24/1000*'2002 US IO'!BC19/'2002 US IO'!BC$92</f>
        <v>1.5729142909710869</v>
      </c>
      <c r="BE19">
        <f>'2002 US IO'!BE19*'Wage Ratios'!$BK$5</f>
        <v>49.752954487665285</v>
      </c>
      <c r="BF19" s="106">
        <f>'2006 AMS'!$D$25/1000*'2002 US IO'!BE19/'2002 US IO'!BE$92</f>
        <v>15.628824410878352</v>
      </c>
      <c r="BG19" s="106">
        <f>'2006 AMS'!$D$26/1000*'2002 US IO'!BF19/'2002 US IO'!BF$92</f>
        <v>9.207753398294253</v>
      </c>
      <c r="BH19">
        <f>'2002 US IO'!BH19*'Wage Ratios'!$BN$5</f>
        <v>23.539818256893547</v>
      </c>
      <c r="BI19">
        <f>'2002 US IO'!BI19*'Wage Ratios'!$BO$5</f>
        <v>3.5062148626120786</v>
      </c>
      <c r="BJ19">
        <f>'2002 US IO'!BJ19*'Wage Ratios'!$BP$5</f>
        <v>1.0296797346531832</v>
      </c>
      <c r="BK19">
        <f>'2002 US IO'!BK19*'Wage Ratios'!$BQ$5</f>
        <v>85.94441537512931</v>
      </c>
      <c r="BL19">
        <f>'2002 US IO'!BL19*'Wage Ratios'!$BR$5</f>
        <v>12.803586166625761</v>
      </c>
      <c r="BM19">
        <f>'2002 US IO'!BM19*'Wage Ratios'!$BS$5</f>
        <v>2.6508378920544318</v>
      </c>
      <c r="BN19">
        <f>'2002 US IO'!BN19*'Wage Ratios'!$BT$5</f>
        <v>1.0909619548190268</v>
      </c>
      <c r="BO19">
        <f>'2002 US IO'!BO19*'Wage Ratios'!$BU$5</f>
        <v>7.5873243617310191</v>
      </c>
      <c r="BP19">
        <f>'2002 US IO'!BP19*'Wage Ratios'!$BV$5</f>
        <v>8.2053609784575219</v>
      </c>
      <c r="BQ19">
        <f>'2002 US IO'!BQ19*'Wage Ratios'!$BW$5</f>
        <v>14.27765703645594</v>
      </c>
      <c r="BR19" s="106">
        <f>'2006 AMS'!$D$27/1000*'2002 US IO'!BQ19/'2002 US IO'!BQ$92</f>
        <v>1.5047948800202511</v>
      </c>
      <c r="BS19">
        <f>'2002 US IO'!BS19*'Wage Ratios'!$BY$5</f>
        <v>0.51579888842499866</v>
      </c>
      <c r="BT19">
        <f>'2002 US IO'!BT19*'Wage Ratios'!$BZ$5</f>
        <v>0.15733442424175706</v>
      </c>
      <c r="BU19">
        <f>'2002 US IO'!BU19*'Wage Ratios'!$CL$5</f>
        <v>7.127404881484682</v>
      </c>
      <c r="BV19">
        <f>'2002 US IO'!BV19*'Wage Ratios'!$CG$5</f>
        <v>0.86599122250248717</v>
      </c>
      <c r="BW19">
        <f>'2002 US IO'!BW19*AVERAGE('Wage Ratios'!$CA$5:$CF$5,'Wage Ratios'!$CH$5:$CK$5)</f>
        <v>28.766876660564201</v>
      </c>
      <c r="BX19">
        <f>'2002 US IO'!BX19*'Wage Ratios'!$CM$5</f>
        <v>0.82491389154989947</v>
      </c>
      <c r="BY19" s="106">
        <f>'2006 AMS'!$D$28/1000*'2002 US IO'!BX19/'2002 US IO'!BX$92</f>
        <v>0.46096193388511908</v>
      </c>
      <c r="BZ19" s="106">
        <f>'2006 AMS'!$D$29/1000*'2002 US IO'!BY19/'2002 US IO'!BY$92</f>
        <v>2.7964066349456833</v>
      </c>
      <c r="CA19">
        <f>'2002 US IO'!CA19*'Wage Ratios'!$CP$5</f>
        <v>6.3075698178800002</v>
      </c>
      <c r="CB19" s="106">
        <f>'2006 AMS'!$D$30/1000*'2002 US IO'!CA19/'2002 US IO'!CA$92</f>
        <v>2.4553990177705209</v>
      </c>
      <c r="CC19" s="106">
        <f>'2006 AMS'!$D$31/1000*'2002 US IO'!CB19/'2002 US IO'!CB$92</f>
        <v>91.640984009465143</v>
      </c>
      <c r="CD19" s="106">
        <f>'2006 AMS'!$D$32/1000*'2002 US IO'!CC19/'2002 US IO'!CC$92</f>
        <v>3.406939313454854</v>
      </c>
      <c r="CE19" s="106">
        <f>'2006 AMS'!$D$33/1000*'2002 US IO'!CD19/'2002 US IO'!CD$92</f>
        <v>5.8369633148090525</v>
      </c>
      <c r="CF19" s="106">
        <f>'2006 AMS'!$D$34/1000*'2002 US IO'!CE19/'2002 US IO'!CE$92</f>
        <v>3.2646576118905317</v>
      </c>
      <c r="CG19" s="106">
        <f>'2006 AMS'!$D$35/1000*'2002 US IO'!CF19/'2002 US IO'!CF$92</f>
        <v>2.8926901897090165</v>
      </c>
      <c r="CH19">
        <f>'2002 US IO'!CH19*AVERAGE('Wage Ratios'!$CW$5:$CY$5)</f>
        <v>12.675666892506531</v>
      </c>
      <c r="CI19" s="106">
        <f>'2006 AMS'!$D$36/1000*'2002 US IO'!CH19/'2002 US IO'!CH$92</f>
        <v>0.90736304207290674</v>
      </c>
      <c r="CJ19">
        <v>0</v>
      </c>
      <c r="CK19">
        <v>0</v>
      </c>
    </row>
    <row r="20" spans="1:89" x14ac:dyDescent="0.25">
      <c r="A20" t="s">
        <v>141</v>
      </c>
      <c r="B20">
        <f>'2002 US IO'!B20*AVERAGE('Wage Ratios'!$D$5:$F$5,'Wage Ratios'!$H$5)</f>
        <v>47.301818498412501</v>
      </c>
      <c r="C20">
        <f>'2002 US IO'!C20*'Wage Ratios'!$G$5</f>
        <v>53.604652492407141</v>
      </c>
      <c r="D20">
        <f>'2002 US IO'!D20*'Wage Ratios'!$I$5</f>
        <v>0.64142427480756548</v>
      </c>
      <c r="E20">
        <f>'2002 US IO'!E20*'Wage Ratios'!$J$5</f>
        <v>37.405158137354213</v>
      </c>
      <c r="F20">
        <f>'2002 US IO'!F20*'Wage Ratios'!$K$5</f>
        <v>38.248085620839461</v>
      </c>
      <c r="G20">
        <f>'2002 US IO'!G20*'Wage Ratios'!$L$5</f>
        <v>3.0399971497727405</v>
      </c>
      <c r="H20">
        <f>'2002 US IO'!H20*'Wage Ratios'!$M$5</f>
        <v>3.2772397070276243E-3</v>
      </c>
      <c r="I20" s="106">
        <f>'2006 AMS'!$D$5/1000*'2002 US IO'!I20/SUM('2002 US IO'!$I$2:$I$89)</f>
        <v>4.9385104323243292E-3</v>
      </c>
      <c r="J20">
        <f>'2002 US IO'!J20*'Wage Ratios'!$O$5</f>
        <v>16.698743912698447</v>
      </c>
      <c r="K20">
        <f>'2002 US IO'!K20*'Wage Ratios'!$P$5</f>
        <v>40.189777583598143</v>
      </c>
      <c r="L20">
        <f>'2002 US IO'!L20*'Wage Ratios'!$Q$5</f>
        <v>6.7953223892452963E-5</v>
      </c>
      <c r="M20">
        <f>'2002 US IO'!M20*'Wage Ratios'!$R$5</f>
        <v>6.121118190664185E-3</v>
      </c>
      <c r="N20" s="106">
        <f>'2006 AMS'!$D$6/1000*'2002 US IO'!N20/SUM('2002 US IO'!$N$2:$N$89)</f>
        <v>4.8998476154997177E-3</v>
      </c>
      <c r="O20" s="106">
        <f>'2006 AMS'!$D$7/1000*'2002 US IO'!O20/'2002 US IO'!$O$92</f>
        <v>4.2702060402064188E-5</v>
      </c>
      <c r="P20" s="106">
        <f>'2006 AMS'!$D$8/1000*'2002 US IO'!P20/'2002 US IO'!$P$92</f>
        <v>7.5687606240840383E-4</v>
      </c>
      <c r="Q20">
        <f>'2002 US IO'!Q20*'Wage Ratios'!$V$5</f>
        <v>9.3911174979227022E-3</v>
      </c>
      <c r="R20" s="106">
        <f>'2006 AMS'!$D$9/1000*'2002 US IO'!R20/'2002 US IO'!$R$92</f>
        <v>9.3125961016798001E-2</v>
      </c>
      <c r="S20" s="106">
        <f>'2006 AMS'!$D$10/1000*'2002 US IO'!S20/'2002 US IO'!$S$92</f>
        <v>4.6376470842730688</v>
      </c>
      <c r="T20" s="106">
        <f>'2006 AMS'!$D$11/1000*'2002 US IO'!T20/'2002 US IO'!$T$92</f>
        <v>124.62957019527639</v>
      </c>
      <c r="U20" s="106">
        <f>'2006 AMS'!$D$12/1000*'2002 US IO'!U20/'2002 US IO'!$U$92</f>
        <v>53.519106768327326</v>
      </c>
      <c r="V20" s="106">
        <f>'2006 AMS'!$D$13/1000*'2002 US IO'!V20/'2002 US IO'!V$92</f>
        <v>1.2672371287354995</v>
      </c>
      <c r="W20">
        <f>'2002 US IO'!W20*'Wage Ratios'!$AB$5</f>
        <v>0.81335860773416835</v>
      </c>
      <c r="X20">
        <f>'2002 US IO'!X20*'Wage Ratios'!$AC$5</f>
        <v>0.99613502126943199</v>
      </c>
      <c r="Y20" s="108">
        <f>'2002 US IO'!Y20*('Energy Outputs'!$D$16*1000)/'2002 US IO'!Y$92</f>
        <v>0.13232075937931928</v>
      </c>
      <c r="Z20" s="108">
        <f>'2002 US IO'!Z20*('Energy Outputs'!$D$20*1000)/'2002 US IO'!Z$92</f>
        <v>3.1013445443672074</v>
      </c>
      <c r="AA20" s="105">
        <f>'2002 US IO'!AA20*'Wage Ratios'!$AF$5</f>
        <v>1.9485940411759554E-2</v>
      </c>
      <c r="AB20">
        <f>'2002 US IO'!AB20*'Wage Ratios'!$AG$5</f>
        <v>29.037737737458656</v>
      </c>
      <c r="AC20" s="106">
        <f>'2006 AMS'!$D$14/1000*'2002 US IO'!AC20/'2002 US IO'!AC$92</f>
        <v>1.0403166549308755E-2</v>
      </c>
      <c r="AD20">
        <f>'2002 US IO'!AD20*'Wage Ratios'!$AI$5</f>
        <v>8.2885600362361078</v>
      </c>
      <c r="AE20">
        <f>'2002 US IO'!AE20*'Wage Ratios'!$AJ$5</f>
        <v>1.1812763751393309</v>
      </c>
      <c r="AF20">
        <f>'2002 US IO'!AF20*'Wage Ratios'!$AK$5</f>
        <v>0.6395174586994703</v>
      </c>
      <c r="AG20">
        <f>'2002 US IO'!AG20*'Wage Ratios'!$AL$5</f>
        <v>0.72223530676555781</v>
      </c>
      <c r="AH20">
        <f>'2002 US IO'!AH20*'Wage Ratios'!$AM$5</f>
        <v>0.23774971120791669</v>
      </c>
      <c r="AI20" s="106">
        <f>'2006 AMS'!$D$15/1000*'2002 US IO'!AI20/'2002 US IO'!AI$92</f>
        <v>0</v>
      </c>
      <c r="AJ20" s="106">
        <f>'2006 AMS'!$D$16/1000*'2002 US IO'!AJ20/'2002 US IO'!AJ$92</f>
        <v>1.7813330987907663E-4</v>
      </c>
      <c r="AK20" s="106">
        <f>'2006 AMS'!$D$17/1000*'2002 US IO'!AK20/'2002 US IO'!AK$92</f>
        <v>3.7435547629867693E-3</v>
      </c>
      <c r="AL20" s="106">
        <f>'2006 AMS'!$D$18/1000*'2002 US IO'!AL20/'2002 US IO'!AL$92</f>
        <v>1.3269977353737666E-4</v>
      </c>
      <c r="AM20" s="106">
        <f>'2006 AMS'!$D$19/1000*'2002 US IO'!AM20/'2002 US IO'!AM$92</f>
        <v>0</v>
      </c>
      <c r="AN20">
        <f>'2002 US IO'!AN20*'Wage Ratios'!$AS$5</f>
        <v>1.2963689945741281E-3</v>
      </c>
      <c r="AO20">
        <f>'2002 US IO'!AO20*'Wage Ratios'!$AT$5</f>
        <v>69.067733192568937</v>
      </c>
      <c r="AP20">
        <f>'2002 US IO'!AP20*'Wage Ratios'!$AU$5</f>
        <v>1011.1865874116634</v>
      </c>
      <c r="AQ20">
        <f>'2002 US IO'!AQ20*'Wage Ratios'!$AV$5</f>
        <v>135.14075121838897</v>
      </c>
      <c r="AR20">
        <f>'2002 US IO'!AR20*'Wage Ratios'!$AW$5</f>
        <v>23.911466908267776</v>
      </c>
      <c r="AS20" s="106">
        <f>'2006 AMS'!$D$20/1000*'2002 US IO'!AS20/'2002 US IO'!AS$92</f>
        <v>1.0334536709717549E-2</v>
      </c>
      <c r="AT20" s="106">
        <f>'2006 AMS'!$D$21/1000*'2002 US IO'!AT20/'2002 US IO'!AT$92</f>
        <v>0.68863556368048751</v>
      </c>
      <c r="AU20">
        <f>'2002 US IO'!AU20*'Wage Ratios'!$AZ$5</f>
        <v>14.469586978466811</v>
      </c>
      <c r="AV20">
        <f>'2002 US IO'!AV20*'Wage Ratios'!$BA$5</f>
        <v>21.086632673115368</v>
      </c>
      <c r="AW20">
        <f>'2002 US IO'!AW20*'Wage Ratios'!$BB$5</f>
        <v>1.8286196284729193</v>
      </c>
      <c r="AX20">
        <f>'2002 US IO'!AX20*'Wage Ratios'!$BC$5</f>
        <v>0.93421882697862846</v>
      </c>
      <c r="AY20" s="106">
        <f>'2006 AMS'!$D$22/1000*'2002 US IO'!AY20/'2002 US IO'!AY$92</f>
        <v>4.2360410814453846E-3</v>
      </c>
      <c r="AZ20" s="106">
        <f>'2006 AMS'!$D$23/1000*'2002 US IO'!AZ20/'2002 US IO'!AZ$92</f>
        <v>9.5627755652426011E-4</v>
      </c>
      <c r="BA20" s="108">
        <f>'2002 US IO'!BA20*('Energy Outputs'!$D$12*1000)/'2002 US IO'!BA$92</f>
        <v>5.2602483963667287E-5</v>
      </c>
      <c r="BB20" s="108">
        <f>'2002 US IO'!BB20*('Energy Outputs'!$D$4*1000)/'2002 US IO'!BB$92</f>
        <v>8.1648420982882772</v>
      </c>
      <c r="BC20">
        <f>'2002 US IO'!BC20*'Wage Ratios'!$BI$5</f>
        <v>0.19173550689917607</v>
      </c>
      <c r="BD20" s="106">
        <f>'2006 AMS'!$D$24/1000*'2002 US IO'!BC20/'2002 US IO'!BC$92</f>
        <v>7.5626061444774587E-2</v>
      </c>
      <c r="BE20">
        <f>'2002 US IO'!BE20*'Wage Ratios'!$BK$5</f>
        <v>10.582145448266306</v>
      </c>
      <c r="BF20" s="106">
        <f>'2006 AMS'!$D$25/1000*'2002 US IO'!BE20/'2002 US IO'!BE$92</f>
        <v>3.3241542096225096</v>
      </c>
      <c r="BG20" s="106">
        <f>'2006 AMS'!$D$26/1000*'2002 US IO'!BF20/'2002 US IO'!BF$92</f>
        <v>1.5182314513024794E-3</v>
      </c>
      <c r="BH20">
        <f>'2002 US IO'!BH20*'Wage Ratios'!$BN$5</f>
        <v>28.367020694244541</v>
      </c>
      <c r="BI20">
        <f>'2002 US IO'!BI20*'Wage Ratios'!$BO$5</f>
        <v>22.511142438750475</v>
      </c>
      <c r="BJ20">
        <f>'2002 US IO'!BJ20*'Wage Ratios'!$BP$5</f>
        <v>49.883715871131315</v>
      </c>
      <c r="BK20">
        <f>'2002 US IO'!BK20*'Wage Ratios'!$BQ$5</f>
        <v>9.8811890789775649</v>
      </c>
      <c r="BL20">
        <f>'2002 US IO'!BL20*'Wage Ratios'!$BR$5</f>
        <v>13.500060971167692</v>
      </c>
      <c r="BM20">
        <f>'2002 US IO'!BM20*'Wage Ratios'!$BS$5</f>
        <v>8.2510781661442376</v>
      </c>
      <c r="BN20">
        <f>'2002 US IO'!BN20*'Wage Ratios'!$BT$5</f>
        <v>0.36182742553951458</v>
      </c>
      <c r="BO20">
        <f>'2002 US IO'!BO20*'Wage Ratios'!$BU$5</f>
        <v>15.047237676695994</v>
      </c>
      <c r="BP20">
        <f>'2002 US IO'!BP20*'Wage Ratios'!$BV$5</f>
        <v>46.572304603341209</v>
      </c>
      <c r="BQ20">
        <f>'2002 US IO'!BQ20*'Wage Ratios'!$BW$5</f>
        <v>12.257271581768029</v>
      </c>
      <c r="BR20" s="106">
        <f>'2006 AMS'!$D$27/1000*'2002 US IO'!BQ20/'2002 US IO'!BQ$92</f>
        <v>1.2918561828573427</v>
      </c>
      <c r="BS20">
        <f>'2002 US IO'!BS20*'Wage Ratios'!$BY$5</f>
        <v>15.429632877208649</v>
      </c>
      <c r="BT20">
        <f>'2002 US IO'!BT20*'Wage Ratios'!$BZ$5</f>
        <v>0.38432358945971912</v>
      </c>
      <c r="BU20">
        <f>'2002 US IO'!BU20*'Wage Ratios'!$CL$5</f>
        <v>5.1758404683555614</v>
      </c>
      <c r="BV20">
        <f>'2002 US IO'!BV20*'Wage Ratios'!$CG$5</f>
        <v>0.62887298942604797</v>
      </c>
      <c r="BW20">
        <f>'2002 US IO'!BW20*AVERAGE('Wage Ratios'!$CA$5:$CF$5,'Wage Ratios'!$CH$5:$CK$5)</f>
        <v>20.890179082533901</v>
      </c>
      <c r="BX20">
        <f>'2002 US IO'!BX20*'Wage Ratios'!$CM$5</f>
        <v>6.4354026260736493E-5</v>
      </c>
      <c r="BY20" s="106">
        <f>'2006 AMS'!$D$28/1000*'2002 US IO'!BX20/'2002 US IO'!BX$92</f>
        <v>3.5961033875556206E-5</v>
      </c>
      <c r="BZ20" s="106">
        <f>'2006 AMS'!$D$29/1000*'2002 US IO'!BY20/'2002 US IO'!BY$92</f>
        <v>4.2157657805274755E-4</v>
      </c>
      <c r="CA20">
        <f>'2002 US IO'!CA20*'Wage Ratios'!$CP$5</f>
        <v>10.019029466994075</v>
      </c>
      <c r="CB20" s="106">
        <f>'2006 AMS'!$D$30/1000*'2002 US IO'!CA20/'2002 US IO'!CA$92</f>
        <v>3.9001891096846486</v>
      </c>
      <c r="CC20" s="106">
        <f>'2006 AMS'!$D$31/1000*'2002 US IO'!CB20/'2002 US IO'!CB$92</f>
        <v>2.0435688445115292E-2</v>
      </c>
      <c r="CD20" s="106">
        <f>'2006 AMS'!$D$32/1000*'2002 US IO'!CC20/'2002 US IO'!CC$92</f>
        <v>2.1092370634114553E-3</v>
      </c>
      <c r="CE20" s="106">
        <f>'2006 AMS'!$D$33/1000*'2002 US IO'!CD20/'2002 US IO'!CD$92</f>
        <v>1.7385371445300033E-3</v>
      </c>
      <c r="CF20" s="106">
        <f>'2006 AMS'!$D$34/1000*'2002 US IO'!CE20/'2002 US IO'!CE$92</f>
        <v>5.6581699183995346E-3</v>
      </c>
      <c r="CG20" s="106">
        <f>'2006 AMS'!$D$35/1000*'2002 US IO'!CF20/'2002 US IO'!CF$92</f>
        <v>0.34592870083202892</v>
      </c>
      <c r="CH20">
        <f>'2002 US IO'!CH20*AVERAGE('Wage Ratios'!$CW$5:$CY$5)</f>
        <v>13.99273691549813</v>
      </c>
      <c r="CI20" s="106">
        <f>'2006 AMS'!$D$36/1000*'2002 US IO'!CH20/'2002 US IO'!CH$92</f>
        <v>1.0016429464613041</v>
      </c>
      <c r="CJ20">
        <v>0</v>
      </c>
      <c r="CK20">
        <v>0</v>
      </c>
    </row>
    <row r="21" spans="1:89" x14ac:dyDescent="0.25">
      <c r="A21" t="s">
        <v>140</v>
      </c>
      <c r="B21">
        <f>'2002 US IO'!B21*AVERAGE('Wage Ratios'!$D$5:$F$5,'Wage Ratios'!$H$5)</f>
        <v>0.68879825579649245</v>
      </c>
      <c r="C21">
        <f>'2002 US IO'!C21*'Wage Ratios'!$G$5</f>
        <v>1.3895115494581465</v>
      </c>
      <c r="D21">
        <f>'2002 US IO'!D21*'Wage Ratios'!$I$5</f>
        <v>1.3167669425775801</v>
      </c>
      <c r="E21">
        <f>'2002 US IO'!E21*'Wage Ratios'!$J$5</f>
        <v>1.8652116941581625</v>
      </c>
      <c r="F21">
        <f>'2002 US IO'!F21*'Wage Ratios'!$K$5</f>
        <v>1.9083050206474346</v>
      </c>
      <c r="G21">
        <f>'2002 US IO'!G21*'Wage Ratios'!$L$5</f>
        <v>1.261144506339845</v>
      </c>
      <c r="H21">
        <f>'2002 US IO'!H21*'Wage Ratios'!$M$5</f>
        <v>2.360763585260516</v>
      </c>
      <c r="I21" s="106">
        <f>'2006 AMS'!$D$5/1000*'2002 US IO'!I21/SUM('2002 US IO'!$I$2:$I$89)</f>
        <v>1.2997946124918944</v>
      </c>
      <c r="J21">
        <f>'2002 US IO'!J21*'Wage Ratios'!$O$5</f>
        <v>25.971192200126282</v>
      </c>
      <c r="K21">
        <f>'2002 US IO'!K21*'Wage Ratios'!$P$5</f>
        <v>20.44177549519711</v>
      </c>
      <c r="L21">
        <f>'2002 US IO'!L21*'Wage Ratios'!$Q$5</f>
        <v>1.3306537407450685</v>
      </c>
      <c r="M21">
        <f>'2002 US IO'!M21*'Wage Ratios'!$R$5</f>
        <v>4.6744715305497371</v>
      </c>
      <c r="N21" s="106">
        <f>'2006 AMS'!$D$6/1000*'2002 US IO'!N21/SUM('2002 US IO'!$N$2:$N$89)</f>
        <v>0.49351081575897876</v>
      </c>
      <c r="O21" s="106">
        <f>'2006 AMS'!$D$7/1000*'2002 US IO'!O21/'2002 US IO'!$O$92</f>
        <v>5.1524235678082553</v>
      </c>
      <c r="P21" s="106">
        <f>'2006 AMS'!$D$8/1000*'2002 US IO'!P21/'2002 US IO'!$P$92</f>
        <v>2.9842697849535202</v>
      </c>
      <c r="Q21">
        <f>'2002 US IO'!Q21*'Wage Ratios'!$V$5</f>
        <v>78.748753769840036</v>
      </c>
      <c r="R21" s="106">
        <f>'2006 AMS'!$D$9/1000*'2002 US IO'!R21/'2002 US IO'!$R$92</f>
        <v>346.79969976170452</v>
      </c>
      <c r="S21" s="106">
        <f>'2006 AMS'!$D$10/1000*'2002 US IO'!S21/'2002 US IO'!$S$92</f>
        <v>290.71943014236359</v>
      </c>
      <c r="T21" s="106">
        <f>'2006 AMS'!$D$11/1000*'2002 US IO'!T21/'2002 US IO'!$T$92</f>
        <v>5.9422981087495046</v>
      </c>
      <c r="U21" s="106">
        <f>'2006 AMS'!$D$12/1000*'2002 US IO'!U21/'2002 US IO'!$U$92</f>
        <v>1093.7182392472644</v>
      </c>
      <c r="V21" s="106">
        <f>'2006 AMS'!$D$13/1000*'2002 US IO'!V21/'2002 US IO'!V$92</f>
        <v>301.24238119647225</v>
      </c>
      <c r="W21">
        <f>'2002 US IO'!W21*'Wage Ratios'!$AB$5</f>
        <v>0.77332438221789701</v>
      </c>
      <c r="X21">
        <f>'2002 US IO'!X21*'Wage Ratios'!$AC$5</f>
        <v>2.2433630605579591</v>
      </c>
      <c r="Y21" s="108">
        <f>'2002 US IO'!Y21*('Energy Outputs'!$D$16*1000)/'2002 US IO'!Y$92</f>
        <v>0.27579603191436375</v>
      </c>
      <c r="Z21" s="108">
        <f>'2002 US IO'!Z21*('Energy Outputs'!$D$20*1000)/'2002 US IO'!Z$92</f>
        <v>1.1795371464387656</v>
      </c>
      <c r="AA21" s="105">
        <f>'2002 US IO'!AA21*'Wage Ratios'!$AF$5</f>
        <v>0.20409572927999198</v>
      </c>
      <c r="AB21">
        <f>'2002 US IO'!AB21*'Wage Ratios'!$AG$5</f>
        <v>56.181834730907632</v>
      </c>
      <c r="AC21" s="106">
        <f>'2006 AMS'!$D$14/1000*'2002 US IO'!AC21/'2002 US IO'!AC$92</f>
        <v>20.200901852038943</v>
      </c>
      <c r="AD21">
        <f>'2002 US IO'!AD21*'Wage Ratios'!$AI$5</f>
        <v>17.060203537439065</v>
      </c>
      <c r="AE21">
        <f>'2002 US IO'!AE21*'Wage Ratios'!$AJ$5</f>
        <v>9.3899959253668064E-2</v>
      </c>
      <c r="AF21">
        <f>'2002 US IO'!AF21*'Wage Ratios'!$AK$5</f>
        <v>0.87123907644938703</v>
      </c>
      <c r="AG21">
        <f>'2002 US IO'!AG21*'Wage Ratios'!$AL$5</f>
        <v>0.48223685683007445</v>
      </c>
      <c r="AH21">
        <f>'2002 US IO'!AH21*'Wage Ratios'!$AM$5</f>
        <v>1.8078601819451841</v>
      </c>
      <c r="AI21" s="106">
        <f>'2006 AMS'!$D$15/1000*'2002 US IO'!AI21/'2002 US IO'!AI$92</f>
        <v>0.59770038784731494</v>
      </c>
      <c r="AJ21" s="106">
        <f>'2006 AMS'!$D$16/1000*'2002 US IO'!AJ21/'2002 US IO'!AJ$92</f>
        <v>1.6960106242037591</v>
      </c>
      <c r="AK21" s="106">
        <f>'2006 AMS'!$D$17/1000*'2002 US IO'!AK21/'2002 US IO'!AK$92</f>
        <v>0.59994767956319617</v>
      </c>
      <c r="AL21" s="106">
        <f>'2006 AMS'!$D$18/1000*'2002 US IO'!AL21/'2002 US IO'!AL$92</f>
        <v>8.2261652670837204</v>
      </c>
      <c r="AM21" s="106">
        <f>'2006 AMS'!$D$19/1000*'2002 US IO'!AM21/'2002 US IO'!AM$92</f>
        <v>2.5171799837182536</v>
      </c>
      <c r="AN21">
        <f>'2002 US IO'!AN21*'Wage Ratios'!$AS$5</f>
        <v>0.7850962708956849</v>
      </c>
      <c r="AO21">
        <f>'2002 US IO'!AO21*'Wage Ratios'!$AT$5</f>
        <v>11.999614142743539</v>
      </c>
      <c r="AP21">
        <f>'2002 US IO'!AP21*'Wage Ratios'!$AU$5</f>
        <v>1.5516925896332088</v>
      </c>
      <c r="AQ21">
        <f>'2002 US IO'!AQ21*'Wage Ratios'!$AV$5</f>
        <v>1.7747527046896481</v>
      </c>
      <c r="AR21">
        <f>'2002 US IO'!AR21*'Wage Ratios'!$AW$5</f>
        <v>42.572004330444756</v>
      </c>
      <c r="AS21" s="106">
        <f>'2006 AMS'!$D$20/1000*'2002 US IO'!AS21/'2002 US IO'!AS$92</f>
        <v>13.508884093402019</v>
      </c>
      <c r="AT21" s="106">
        <f>'2006 AMS'!$D$21/1000*'2002 US IO'!AT21/'2002 US IO'!AT$92</f>
        <v>32.421836380041015</v>
      </c>
      <c r="AU21">
        <f>'2002 US IO'!AU21*'Wage Ratios'!$AZ$5</f>
        <v>3.4796440030300335</v>
      </c>
      <c r="AV21">
        <f>'2002 US IO'!AV21*'Wage Ratios'!$BA$5</f>
        <v>2.5783453701893126</v>
      </c>
      <c r="AW21">
        <f>'2002 US IO'!AW21*'Wage Ratios'!$BB$5</f>
        <v>0.63756772482176016</v>
      </c>
      <c r="AX21">
        <f>'2002 US IO'!AX21*'Wage Ratios'!$BC$5</f>
        <v>0.5455185561569813</v>
      </c>
      <c r="AY21" s="106">
        <f>'2006 AMS'!$D$22/1000*'2002 US IO'!AY21/'2002 US IO'!AY$92</f>
        <v>27.642201818965905</v>
      </c>
      <c r="AZ21" s="106">
        <f>'2006 AMS'!$D$23/1000*'2002 US IO'!AZ21/'2002 US IO'!AZ$92</f>
        <v>10.698216856079735</v>
      </c>
      <c r="BA21" s="108">
        <f>'2002 US IO'!BA21*('Energy Outputs'!$D$12*1000)/'2002 US IO'!BA$92</f>
        <v>3.3021062414470913E-2</v>
      </c>
      <c r="BB21" s="108">
        <f>'2002 US IO'!BB21*('Energy Outputs'!$D$4*1000)/'2002 US IO'!BB$92</f>
        <v>9.208955642603101</v>
      </c>
      <c r="BC21">
        <f>'2002 US IO'!BC21*'Wage Ratios'!$BI$5</f>
        <v>0.28850748015555505</v>
      </c>
      <c r="BD21" s="106">
        <f>'2006 AMS'!$D$24/1000*'2002 US IO'!BC21/'2002 US IO'!BC$92</f>
        <v>0.11379574276242128</v>
      </c>
      <c r="BE21">
        <f>'2002 US IO'!BE21*'Wage Ratios'!$BK$5</f>
        <v>37.12405142388716</v>
      </c>
      <c r="BF21" s="106">
        <f>'2006 AMS'!$D$25/1000*'2002 US IO'!BE21/'2002 US IO'!BE$92</f>
        <v>11.661725159823323</v>
      </c>
      <c r="BG21" s="106">
        <f>'2006 AMS'!$D$26/1000*'2002 US IO'!BF21/'2002 US IO'!BF$92</f>
        <v>8.3705038178418878</v>
      </c>
      <c r="BH21">
        <f>'2002 US IO'!BH21*'Wage Ratios'!$BN$5</f>
        <v>25.493217126909773</v>
      </c>
      <c r="BI21">
        <f>'2002 US IO'!BI21*'Wage Ratios'!$BO$5</f>
        <v>3.1349386439109606</v>
      </c>
      <c r="BJ21">
        <f>'2002 US IO'!BJ21*'Wage Ratios'!$BP$5</f>
        <v>1.7915526086551907</v>
      </c>
      <c r="BK21">
        <f>'2002 US IO'!BK21*'Wage Ratios'!$BQ$5</f>
        <v>20.819246957212506</v>
      </c>
      <c r="BL21">
        <f>'2002 US IO'!BL21*'Wage Ratios'!$BR$5</f>
        <v>74.464511315869814</v>
      </c>
      <c r="BM21">
        <f>'2002 US IO'!BM21*'Wage Ratios'!$BS$5</f>
        <v>16.221980899039156</v>
      </c>
      <c r="BN21">
        <f>'2002 US IO'!BN21*'Wage Ratios'!$BT$5</f>
        <v>1.2486666970693783</v>
      </c>
      <c r="BO21">
        <f>'2002 US IO'!BO21*'Wage Ratios'!$BU$5</f>
        <v>5.133868349565498</v>
      </c>
      <c r="BP21">
        <f>'2002 US IO'!BP21*'Wage Ratios'!$BV$5</f>
        <v>4.1541719358168878</v>
      </c>
      <c r="BQ21">
        <f>'2002 US IO'!BQ21*'Wage Ratios'!$BW$5</f>
        <v>5.0853054114080329</v>
      </c>
      <c r="BR21" s="106">
        <f>'2006 AMS'!$D$27/1000*'2002 US IO'!BQ21/'2002 US IO'!BQ$92</f>
        <v>0.53596619717695504</v>
      </c>
      <c r="BS21">
        <f>'2002 US IO'!BS21*'Wage Ratios'!$BY$5</f>
        <v>0.66543857459125988</v>
      </c>
      <c r="BT21">
        <f>'2002 US IO'!BT21*'Wage Ratios'!$BZ$5</f>
        <v>0.25059838371219439</v>
      </c>
      <c r="BU21">
        <f>'2002 US IO'!BU21*'Wage Ratios'!$CL$5</f>
        <v>2.0126473512413776</v>
      </c>
      <c r="BV21">
        <f>'2002 US IO'!BV21*'Wage Ratios'!$CG$5</f>
        <v>0.24453990886579879</v>
      </c>
      <c r="BW21">
        <f>'2002 US IO'!BW21*AVERAGE('Wage Ratios'!$CA$5:$CF$5,'Wage Ratios'!$CH$5:$CK$5)</f>
        <v>8.1232340630425277</v>
      </c>
      <c r="BX21">
        <f>'2002 US IO'!BX21*'Wage Ratios'!$CM$5</f>
        <v>4.0936662435336189</v>
      </c>
      <c r="BY21" s="106">
        <f>'2006 AMS'!$D$28/1000*'2002 US IO'!BX21/'2002 US IO'!BX$92</f>
        <v>2.287540951400429</v>
      </c>
      <c r="BZ21" s="106">
        <f>'2006 AMS'!$D$29/1000*'2002 US IO'!BY21/'2002 US IO'!BY$92</f>
        <v>3.8853341158829613</v>
      </c>
      <c r="CA21">
        <f>'2002 US IO'!CA21*'Wage Ratios'!$CP$5</f>
        <v>2.0811534402144711</v>
      </c>
      <c r="CB21" s="106">
        <f>'2006 AMS'!$D$30/1000*'2002 US IO'!CA21/'2002 US IO'!CA$92</f>
        <v>0.81014753074106527</v>
      </c>
      <c r="CC21" s="106">
        <f>'2006 AMS'!$D$31/1000*'2002 US IO'!CB21/'2002 US IO'!CB$92</f>
        <v>2.8261948071344447</v>
      </c>
      <c r="CD21" s="106">
        <f>'2006 AMS'!$D$32/1000*'2002 US IO'!CC21/'2002 US IO'!CC$92</f>
        <v>7.047114297251575</v>
      </c>
      <c r="CE21" s="106">
        <f>'2006 AMS'!$D$33/1000*'2002 US IO'!CD21/'2002 US IO'!CD$92</f>
        <v>1.6879337713378704</v>
      </c>
      <c r="CF21" s="106">
        <f>'2006 AMS'!$D$34/1000*'2002 US IO'!CE21/'2002 US IO'!CE$92</f>
        <v>6.4830080247293473</v>
      </c>
      <c r="CG21" s="106">
        <f>'2006 AMS'!$D$35/1000*'2002 US IO'!CF21/'2002 US IO'!CF$92</f>
        <v>3.6656335737424981</v>
      </c>
      <c r="CH21">
        <f>'2002 US IO'!CH21*AVERAGE('Wage Ratios'!$CW$5:$CY$5)</f>
        <v>34.175493434240622</v>
      </c>
      <c r="CI21" s="106">
        <f>'2006 AMS'!$D$36/1000*'2002 US IO'!CH21/'2002 US IO'!CH$92</f>
        <v>2.4463864465519474</v>
      </c>
      <c r="CJ21">
        <v>0</v>
      </c>
      <c r="CK21">
        <v>0</v>
      </c>
    </row>
    <row r="22" spans="1:89" x14ac:dyDescent="0.25">
      <c r="A22" t="s">
        <v>139</v>
      </c>
      <c r="B22">
        <f>'2002 US IO'!B22*AVERAGE('Wage Ratios'!$D$5:$F$5,'Wage Ratios'!$H$5)</f>
        <v>6.6775689334523749</v>
      </c>
      <c r="C22">
        <f>'2002 US IO'!C22*'Wage Ratios'!$G$5</f>
        <v>16.572380829678565</v>
      </c>
      <c r="D22">
        <f>'2002 US IO'!D22*'Wage Ratios'!$I$5</f>
        <v>8.8811078439657312</v>
      </c>
      <c r="E22">
        <f>'2002 US IO'!E22*'Wage Ratios'!$J$5</f>
        <v>8.7543745509527788</v>
      </c>
      <c r="F22">
        <f>'2002 US IO'!F22*'Wage Ratios'!$K$5</f>
        <v>20.729405922606645</v>
      </c>
      <c r="G22">
        <f>'2002 US IO'!G22*'Wage Ratios'!$L$5</f>
        <v>12.706019141319075</v>
      </c>
      <c r="H22">
        <f>'2002 US IO'!H22*'Wage Ratios'!$M$5</f>
        <v>3.3143895527418712</v>
      </c>
      <c r="I22" s="106">
        <f>'2006 AMS'!$D$5/1000*'2002 US IO'!I22/SUM('2002 US IO'!$I$2:$I$89)</f>
        <v>16.811662712472287</v>
      </c>
      <c r="J22">
        <f>'2002 US IO'!J22*'Wage Ratios'!$O$5</f>
        <v>292.0310659596995</v>
      </c>
      <c r="K22">
        <f>'2002 US IO'!K22*'Wage Ratios'!$P$5</f>
        <v>180.79493006921197</v>
      </c>
      <c r="L22">
        <f>'2002 US IO'!L22*'Wage Ratios'!$Q$5</f>
        <v>14.939575977848436</v>
      </c>
      <c r="M22">
        <f>'2002 US IO'!M22*'Wage Ratios'!$R$5</f>
        <v>52.674131117118939</v>
      </c>
      <c r="N22" s="106">
        <f>'2006 AMS'!$D$6/1000*'2002 US IO'!N22/SUM('2002 US IO'!$N$2:$N$89)</f>
        <v>5.8157800793072267</v>
      </c>
      <c r="O22" s="106">
        <f>'2006 AMS'!$D$7/1000*'2002 US IO'!O22/'2002 US IO'!$O$92</f>
        <v>58.347230716721327</v>
      </c>
      <c r="P22" s="106">
        <f>'2006 AMS'!$D$8/1000*'2002 US IO'!P22/'2002 US IO'!$P$92</f>
        <v>33.586921219720999</v>
      </c>
      <c r="Q22">
        <f>'2002 US IO'!Q22*'Wage Ratios'!$V$5</f>
        <v>769.7783568247911</v>
      </c>
      <c r="R22" s="106">
        <f>'2006 AMS'!$D$9/1000*'2002 US IO'!R22/'2002 US IO'!$R$92</f>
        <v>3722.6023313597102</v>
      </c>
      <c r="S22" s="106">
        <f>'2006 AMS'!$D$10/1000*'2002 US IO'!S22/'2002 US IO'!$S$92</f>
        <v>2323.0173684090773</v>
      </c>
      <c r="T22" s="106">
        <f>'2006 AMS'!$D$11/1000*'2002 US IO'!T22/'2002 US IO'!$T$92</f>
        <v>65.262273426252477</v>
      </c>
      <c r="U22" s="106">
        <f>'2006 AMS'!$D$12/1000*'2002 US IO'!U22/'2002 US IO'!$U$92</f>
        <v>1406.3204231808438</v>
      </c>
      <c r="V22" s="106">
        <f>'2006 AMS'!$D$13/1000*'2002 US IO'!V22/'2002 US IO'!V$92</f>
        <v>3139.1228829582369</v>
      </c>
      <c r="W22">
        <f>'2002 US IO'!W22*'Wage Ratios'!$AB$5</f>
        <v>21.004003894077531</v>
      </c>
      <c r="X22">
        <f>'2002 US IO'!X22*'Wage Ratios'!$AC$5</f>
        <v>39.40075556149111</v>
      </c>
      <c r="Y22" s="108">
        <f>'2002 US IO'!Y22*('Energy Outputs'!$D$16*1000)/'2002 US IO'!Y$92</f>
        <v>4.2351121972278607</v>
      </c>
      <c r="Z22" s="108">
        <f>'2002 US IO'!Z22*('Energy Outputs'!$D$20*1000)/'2002 US IO'!Z$92</f>
        <v>14.781380469751737</v>
      </c>
      <c r="AA22" s="105">
        <f>'2002 US IO'!AA22*'Wage Ratios'!$AF$5</f>
        <v>2.7112656469532426</v>
      </c>
      <c r="AB22">
        <f>'2002 US IO'!AB22*'Wage Ratios'!$AG$5</f>
        <v>256.37805987186175</v>
      </c>
      <c r="AC22" s="106">
        <f>'2006 AMS'!$D$14/1000*'2002 US IO'!AC22/'2002 US IO'!AC$92</f>
        <v>227.5961968471324</v>
      </c>
      <c r="AD22">
        <f>'2002 US IO'!AD22*'Wage Ratios'!$AI$5</f>
        <v>166.66020247575963</v>
      </c>
      <c r="AE22">
        <f>'2002 US IO'!AE22*'Wage Ratios'!$AJ$5</f>
        <v>0.9248282475400188</v>
      </c>
      <c r="AF22">
        <f>'2002 US IO'!AF22*'Wage Ratios'!$AK$5</f>
        <v>9.9219734671887281</v>
      </c>
      <c r="AG22">
        <f>'2002 US IO'!AG22*'Wage Ratios'!$AL$5</f>
        <v>5.6237823420520625</v>
      </c>
      <c r="AH22">
        <f>'2002 US IO'!AH22*'Wage Ratios'!$AM$5</f>
        <v>19.025074707041302</v>
      </c>
      <c r="AI22" s="106">
        <f>'2006 AMS'!$D$15/1000*'2002 US IO'!AI22/'2002 US IO'!AI$92</f>
        <v>7.6337852515663247</v>
      </c>
      <c r="AJ22" s="106">
        <f>'2006 AMS'!$D$16/1000*'2002 US IO'!AJ22/'2002 US IO'!AJ$92</f>
        <v>20.622824906607271</v>
      </c>
      <c r="AK22" s="106">
        <f>'2006 AMS'!$D$17/1000*'2002 US IO'!AK22/'2002 US IO'!AK$92</f>
        <v>7.5974176592917058</v>
      </c>
      <c r="AL22" s="106">
        <f>'2006 AMS'!$D$18/1000*'2002 US IO'!AL22/'2002 US IO'!AL$92</f>
        <v>90.519816674327984</v>
      </c>
      <c r="AM22" s="106">
        <f>'2006 AMS'!$D$19/1000*'2002 US IO'!AM22/'2002 US IO'!AM$92</f>
        <v>28.272596570446108</v>
      </c>
      <c r="AN22">
        <f>'2002 US IO'!AN22*'Wage Ratios'!$AS$5</f>
        <v>8.8227547462558835</v>
      </c>
      <c r="AO22">
        <f>'2002 US IO'!AO22*'Wage Ratios'!$AT$5</f>
        <v>85.052190088203872</v>
      </c>
      <c r="AP22">
        <f>'2002 US IO'!AP22*'Wage Ratios'!$AU$5</f>
        <v>11.078265116296803</v>
      </c>
      <c r="AQ22">
        <f>'2002 US IO'!AQ22*'Wage Ratios'!$AV$5</f>
        <v>18.93839698937899</v>
      </c>
      <c r="AR22">
        <f>'2002 US IO'!AR22*'Wage Ratios'!$AW$5</f>
        <v>468.90917314542719</v>
      </c>
      <c r="AS22" s="106">
        <f>'2006 AMS'!$D$20/1000*'2002 US IO'!AS22/'2002 US IO'!AS$92</f>
        <v>153.26483157384473</v>
      </c>
      <c r="AT22" s="106">
        <f>'2006 AMS'!$D$21/1000*'2002 US IO'!AT22/'2002 US IO'!AT$92</f>
        <v>353.13567144810986</v>
      </c>
      <c r="AU22">
        <f>'2002 US IO'!AU22*'Wage Ratios'!$AZ$5</f>
        <v>41.096944740079124</v>
      </c>
      <c r="AV22">
        <f>'2002 US IO'!AV22*'Wage Ratios'!$BA$5</f>
        <v>24.034414765079038</v>
      </c>
      <c r="AW22">
        <f>'2002 US IO'!AW22*'Wage Ratios'!$BB$5</f>
        <v>7.3392485806568653</v>
      </c>
      <c r="AX22">
        <f>'2002 US IO'!AX22*'Wage Ratios'!$BC$5</f>
        <v>6.2951122638861889</v>
      </c>
      <c r="AY22" s="106">
        <f>'2006 AMS'!$D$22/1000*'2002 US IO'!AY22/'2002 US IO'!AY$92</f>
        <v>311.58008448897061</v>
      </c>
      <c r="AZ22" s="106">
        <f>'2006 AMS'!$D$23/1000*'2002 US IO'!AZ22/'2002 US IO'!AZ$92</f>
        <v>119.59552233377387</v>
      </c>
      <c r="BA22" s="108">
        <f>'2002 US IO'!BA22*('Energy Outputs'!$D$12*1000)/'2002 US IO'!BA$92</f>
        <v>0.95010566661868534</v>
      </c>
      <c r="BB22" s="108">
        <f>'2002 US IO'!BB22*('Energy Outputs'!$D$4*1000)/'2002 US IO'!BB$92</f>
        <v>103.24883006435563</v>
      </c>
      <c r="BC22">
        <f>'2002 US IO'!BC22*'Wage Ratios'!$BI$5</f>
        <v>6.1798941782554335</v>
      </c>
      <c r="BD22" s="106">
        <f>'2006 AMS'!$D$24/1000*'2002 US IO'!BC22/'2002 US IO'!BC$92</f>
        <v>2.4375300350222111</v>
      </c>
      <c r="BE22">
        <f>'2002 US IO'!BE22*'Wage Ratios'!$BK$5</f>
        <v>356.03286889839126</v>
      </c>
      <c r="BF22" s="106">
        <f>'2006 AMS'!$D$25/1000*'2002 US IO'!BE22/'2002 US IO'!BE$92</f>
        <v>111.84009572524472</v>
      </c>
      <c r="BG22" s="106">
        <f>'2006 AMS'!$D$26/1000*'2002 US IO'!BF22/'2002 US IO'!BF$92</f>
        <v>94.352253520332042</v>
      </c>
      <c r="BH22">
        <f>'2002 US IO'!BH22*'Wage Ratios'!$BN$5</f>
        <v>242.63004797237602</v>
      </c>
      <c r="BI22">
        <f>'2002 US IO'!BI22*'Wage Ratios'!$BO$5</f>
        <v>34.628044715226139</v>
      </c>
      <c r="BJ22">
        <f>'2002 US IO'!BJ22*'Wage Ratios'!$BP$5</f>
        <v>19.609100549618223</v>
      </c>
      <c r="BK22">
        <f>'2002 US IO'!BK22*'Wage Ratios'!$BQ$5</f>
        <v>45.547488936775089</v>
      </c>
      <c r="BL22">
        <f>'2002 US IO'!BL22*'Wage Ratios'!$BR$5</f>
        <v>279.25462696192875</v>
      </c>
      <c r="BM22">
        <f>'2002 US IO'!BM22*'Wage Ratios'!$BS$5</f>
        <v>44.56804389725631</v>
      </c>
      <c r="BN22">
        <f>'2002 US IO'!BN22*'Wage Ratios'!$BT$5</f>
        <v>7.3749140743143755</v>
      </c>
      <c r="BO22">
        <f>'2002 US IO'!BO22*'Wage Ratios'!$BU$5</f>
        <v>54.250701353876089</v>
      </c>
      <c r="BP22">
        <f>'2002 US IO'!BP22*'Wage Ratios'!$BV$5</f>
        <v>30.28726446459439</v>
      </c>
      <c r="BQ22">
        <f>'2002 US IO'!BQ22*'Wage Ratios'!$BW$5</f>
        <v>56.989556419614253</v>
      </c>
      <c r="BR22" s="106">
        <f>'2006 AMS'!$D$27/1000*'2002 US IO'!BQ22/'2002 US IO'!BQ$92</f>
        <v>6.0064191551800894</v>
      </c>
      <c r="BS22">
        <f>'2002 US IO'!BS22*'Wage Ratios'!$BY$5</f>
        <v>6.9636974346424134</v>
      </c>
      <c r="BT22">
        <f>'2002 US IO'!BT22*'Wage Ratios'!$BZ$5</f>
        <v>2.6662476171217055</v>
      </c>
      <c r="BU22">
        <f>'2002 US IO'!BU22*'Wage Ratios'!$CL$5</f>
        <v>20.380474101795365</v>
      </c>
      <c r="BV22">
        <f>'2002 US IO'!BV22*'Wage Ratios'!$CG$5</f>
        <v>2.476260571143194</v>
      </c>
      <c r="BW22">
        <f>'2002 US IO'!BW22*AVERAGE('Wage Ratios'!$CA$5:$CF$5,'Wage Ratios'!$CH$5:$CK$5)</f>
        <v>82.257510905995261</v>
      </c>
      <c r="BX22">
        <f>'2002 US IO'!BX22*'Wage Ratios'!$CM$5</f>
        <v>45.730864489967793</v>
      </c>
      <c r="BY22" s="106">
        <f>'2006 AMS'!$D$28/1000*'2002 US IO'!BX22/'2002 US IO'!BX$92</f>
        <v>25.554409920200406</v>
      </c>
      <c r="BZ22" s="106">
        <f>'2006 AMS'!$D$29/1000*'2002 US IO'!BY22/'2002 US IO'!BY$92</f>
        <v>43.888037710333862</v>
      </c>
      <c r="CA22">
        <f>'2002 US IO'!CA22*'Wage Ratios'!$CP$5</f>
        <v>24.115388459340242</v>
      </c>
      <c r="CB22" s="106">
        <f>'2006 AMS'!$D$30/1000*'2002 US IO'!CA22/'2002 US IO'!CA$92</f>
        <v>9.3875934545137198</v>
      </c>
      <c r="CC22" s="106">
        <f>'2006 AMS'!$D$31/1000*'2002 US IO'!CB22/'2002 US IO'!CB$92</f>
        <v>31.674311768740321</v>
      </c>
      <c r="CD22" s="106">
        <f>'2006 AMS'!$D$32/1000*'2002 US IO'!CC22/'2002 US IO'!CC$92</f>
        <v>80.773806268684666</v>
      </c>
      <c r="CE22" s="106">
        <f>'2006 AMS'!$D$33/1000*'2002 US IO'!CD22/'2002 US IO'!CD$92</f>
        <v>9.5569983676289407</v>
      </c>
      <c r="CF22" s="106">
        <f>'2006 AMS'!$D$34/1000*'2002 US IO'!CE22/'2002 US IO'!CE$92</f>
        <v>73.896406685439402</v>
      </c>
      <c r="CG22" s="106">
        <f>'2006 AMS'!$D$35/1000*'2002 US IO'!CF22/'2002 US IO'!CF$92</f>
        <v>40.769094077857723</v>
      </c>
      <c r="CH22">
        <f>'2002 US IO'!CH22*AVERAGE('Wage Ratios'!$CW$5:$CY$5)</f>
        <v>377.0597184724059</v>
      </c>
      <c r="CI22" s="106">
        <f>'2006 AMS'!$D$36/1000*'2002 US IO'!CH22/'2002 US IO'!CH$92</f>
        <v>26.991088997339691</v>
      </c>
      <c r="CJ22">
        <v>0</v>
      </c>
      <c r="CK22">
        <v>0</v>
      </c>
    </row>
    <row r="23" spans="1:89" x14ac:dyDescent="0.25">
      <c r="A23" t="s">
        <v>138</v>
      </c>
      <c r="B23">
        <f>'2002 US IO'!B23*AVERAGE('Wage Ratios'!$D$5:$F$5,'Wage Ratios'!$H$5)</f>
        <v>113.67456590978556</v>
      </c>
      <c r="C23">
        <f>'2002 US IO'!C23*'Wage Ratios'!$G$5</f>
        <v>130.99171172514335</v>
      </c>
      <c r="D23">
        <f>'2002 US IO'!D23*'Wage Ratios'!$I$5</f>
        <v>14.671324977038589</v>
      </c>
      <c r="E23">
        <f>'2002 US IO'!E23*'Wage Ratios'!$J$5</f>
        <v>8.8011602518697671</v>
      </c>
      <c r="F23">
        <f>'2002 US IO'!F23*'Wage Ratios'!$K$5</f>
        <v>3.9401192096552462</v>
      </c>
      <c r="G23">
        <f>'2002 US IO'!G23*'Wage Ratios'!$L$5</f>
        <v>5.8345387574543528</v>
      </c>
      <c r="H23">
        <f>'2002 US IO'!H23*'Wage Ratios'!$M$5</f>
        <v>252.93585001450785</v>
      </c>
      <c r="I23" s="106">
        <f>'2006 AMS'!$D$5/1000*'2002 US IO'!I23/SUM('2002 US IO'!$I$2:$I$89)</f>
        <v>10.647734745754914</v>
      </c>
      <c r="J23">
        <f>'2002 US IO'!J23*'Wage Ratios'!$O$5</f>
        <v>24.457017560759741</v>
      </c>
      <c r="K23">
        <f>'2002 US IO'!K23*'Wage Ratios'!$P$5</f>
        <v>104.8194104246526</v>
      </c>
      <c r="L23">
        <f>'2002 US IO'!L23*'Wage Ratios'!$Q$5</f>
        <v>10.937905836996134</v>
      </c>
      <c r="M23">
        <f>'2002 US IO'!M23*'Wage Ratios'!$R$5</f>
        <v>37.317887052221764</v>
      </c>
      <c r="N23" s="106">
        <f>'2006 AMS'!$D$6/1000*'2002 US IO'!N23/SUM('2002 US IO'!$N$2:$N$89)</f>
        <v>45.620571823275036</v>
      </c>
      <c r="O23" s="106">
        <f>'2006 AMS'!$D$7/1000*'2002 US IO'!O23/'2002 US IO'!$O$92</f>
        <v>13.887434293737183</v>
      </c>
      <c r="P23" s="106">
        <f>'2006 AMS'!$D$8/1000*'2002 US IO'!P23/'2002 US IO'!$P$92</f>
        <v>5.5189694522097996</v>
      </c>
      <c r="Q23">
        <f>'2002 US IO'!Q23*'Wage Ratios'!$V$5</f>
        <v>9.9777904587535478</v>
      </c>
      <c r="R23" s="106">
        <f>'2006 AMS'!$D$9/1000*'2002 US IO'!R23/'2002 US IO'!$R$92</f>
        <v>40.286416554919313</v>
      </c>
      <c r="S23" s="106">
        <f>'2006 AMS'!$D$10/1000*'2002 US IO'!S23/'2002 US IO'!$S$92</f>
        <v>39.738986086267296</v>
      </c>
      <c r="T23" s="106">
        <f>'2006 AMS'!$D$11/1000*'2002 US IO'!T23/'2002 US IO'!$T$92</f>
        <v>9.48849825322608</v>
      </c>
      <c r="U23" s="106">
        <f>'2006 AMS'!$D$12/1000*'2002 US IO'!U23/'2002 US IO'!$U$92</f>
        <v>3.6424141210549257</v>
      </c>
      <c r="V23" s="106">
        <f>'2006 AMS'!$D$13/1000*'2002 US IO'!V23/'2002 US IO'!V$92</f>
        <v>74.153231494677783</v>
      </c>
      <c r="W23">
        <f>'2002 US IO'!W23*'Wage Ratios'!$AB$5</f>
        <v>45.717676991954413</v>
      </c>
      <c r="X23">
        <f>'2002 US IO'!X23*'Wage Ratios'!$AC$5</f>
        <v>36.051800644654442</v>
      </c>
      <c r="Y23" s="108">
        <f>'2002 US IO'!Y23*('Energy Outputs'!$D$16*1000)/'2002 US IO'!Y$92</f>
        <v>724.05615667207428</v>
      </c>
      <c r="Z23" s="108">
        <f>'2002 US IO'!Z23*('Energy Outputs'!$D$20*1000)/'2002 US IO'!Z$92</f>
        <v>24.252849876442827</v>
      </c>
      <c r="AA23" s="105">
        <f>'2002 US IO'!AA23*'Wage Ratios'!$AF$5</f>
        <v>924.02231522006434</v>
      </c>
      <c r="AB23">
        <f>'2002 US IO'!AB23*'Wage Ratios'!$AG$5</f>
        <v>219.67304849890903</v>
      </c>
      <c r="AC23" s="106">
        <f>'2006 AMS'!$D$14/1000*'2002 US IO'!AC23/'2002 US IO'!AC$92</f>
        <v>17.027999714971724</v>
      </c>
      <c r="AD23">
        <f>'2002 US IO'!AD23*'Wage Ratios'!$AI$5</f>
        <v>446.96107726069948</v>
      </c>
      <c r="AE23">
        <f>'2002 US IO'!AE23*'Wage Ratios'!$AJ$5</f>
        <v>17.562967048410894</v>
      </c>
      <c r="AF23">
        <f>'2002 US IO'!AF23*'Wage Ratios'!$AK$5</f>
        <v>80.11799749078925</v>
      </c>
      <c r="AG23">
        <f>'2002 US IO'!AG23*'Wage Ratios'!$AL$5</f>
        <v>914.2580295931657</v>
      </c>
      <c r="AH23">
        <f>'2002 US IO'!AH23*'Wage Ratios'!$AM$5</f>
        <v>60.668359708462084</v>
      </c>
      <c r="AI23" s="106">
        <f>'2006 AMS'!$D$15/1000*'2002 US IO'!AI23/'2002 US IO'!AI$92</f>
        <v>29.577141232794858</v>
      </c>
      <c r="AJ23" s="106">
        <f>'2006 AMS'!$D$16/1000*'2002 US IO'!AJ23/'2002 US IO'!AJ$92</f>
        <v>102.52009570731718</v>
      </c>
      <c r="AK23" s="106">
        <f>'2006 AMS'!$D$17/1000*'2002 US IO'!AK23/'2002 US IO'!AK$92</f>
        <v>32.306144926552037</v>
      </c>
      <c r="AL23" s="106">
        <f>'2006 AMS'!$D$18/1000*'2002 US IO'!AL23/'2002 US IO'!AL$92</f>
        <v>36.033066792804085</v>
      </c>
      <c r="AM23" s="106">
        <f>'2006 AMS'!$D$19/1000*'2002 US IO'!AM23/'2002 US IO'!AM$92</f>
        <v>11.636614016542898</v>
      </c>
      <c r="AN23">
        <f>'2002 US IO'!AN23*'Wage Ratios'!$AS$5</f>
        <v>3.3870505779361681</v>
      </c>
      <c r="AO23">
        <f>'2002 US IO'!AO23*'Wage Ratios'!$AT$5</f>
        <v>52.162629232737551</v>
      </c>
      <c r="AP23">
        <f>'2002 US IO'!AP23*'Wage Ratios'!$AU$5</f>
        <v>107.38921001150077</v>
      </c>
      <c r="AQ23">
        <f>'2002 US IO'!AQ23*'Wage Ratios'!$AV$5</f>
        <v>32.102717551165007</v>
      </c>
      <c r="AR23">
        <f>'2002 US IO'!AR23*'Wage Ratios'!$AW$5</f>
        <v>481.27730642275515</v>
      </c>
      <c r="AS23" s="106">
        <f>'2006 AMS'!$D$20/1000*'2002 US IO'!AS23/'2002 US IO'!AS$92</f>
        <v>27.856440145238441</v>
      </c>
      <c r="AT23" s="106">
        <f>'2006 AMS'!$D$21/1000*'2002 US IO'!AT23/'2002 US IO'!AT$92</f>
        <v>48.612139132225231</v>
      </c>
      <c r="AU23">
        <f>'2002 US IO'!AU23*'Wage Ratios'!$AZ$5</f>
        <v>82.19491420858914</v>
      </c>
      <c r="AV23">
        <f>'2002 US IO'!AV23*'Wage Ratios'!$BA$5</f>
        <v>96.733033376920616</v>
      </c>
      <c r="AW23">
        <f>'2002 US IO'!AW23*'Wage Ratios'!$BB$5</f>
        <v>36.208972949733571</v>
      </c>
      <c r="AX23">
        <f>'2002 US IO'!AX23*'Wage Ratios'!$BC$5</f>
        <v>44.709230219887587</v>
      </c>
      <c r="AY23" s="106">
        <f>'2006 AMS'!$D$22/1000*'2002 US IO'!AY23/'2002 US IO'!AY$92</f>
        <v>104.40106447436666</v>
      </c>
      <c r="AZ23" s="106">
        <f>'2006 AMS'!$D$23/1000*'2002 US IO'!AZ23/'2002 US IO'!AZ$92</f>
        <v>18.852115338370449</v>
      </c>
      <c r="BA23" s="108">
        <f>'2002 US IO'!BA23*('Energy Outputs'!$D$12*1000)/'2002 US IO'!BA$92</f>
        <v>1071.6647391459492</v>
      </c>
      <c r="BB23" s="108">
        <f>'2002 US IO'!BB23*('Energy Outputs'!$D$4*1000)/'2002 US IO'!BB$92</f>
        <v>266.4876242544504</v>
      </c>
      <c r="BC23">
        <f>'2002 US IO'!BC23*'Wage Ratios'!$BI$5</f>
        <v>13.762349485109455</v>
      </c>
      <c r="BD23" s="106">
        <f>'2006 AMS'!$D$24/1000*'2002 US IO'!BC23/'2002 US IO'!BC$92</f>
        <v>5.4282709792122601</v>
      </c>
      <c r="BE23">
        <f>'2002 US IO'!BE23*'Wage Ratios'!$BK$5</f>
        <v>252.91168652871815</v>
      </c>
      <c r="BF23" s="106">
        <f>'2006 AMS'!$D$25/1000*'2002 US IO'!BE23/'2002 US IO'!BE$92</f>
        <v>79.446786244551518</v>
      </c>
      <c r="BG23" s="106">
        <f>'2006 AMS'!$D$26/1000*'2002 US IO'!BF23/'2002 US IO'!BF$92</f>
        <v>29.783228971419419</v>
      </c>
      <c r="BH23">
        <f>'2002 US IO'!BH23*'Wage Ratios'!$BN$5</f>
        <v>70.277800223524778</v>
      </c>
      <c r="BI23">
        <f>'2002 US IO'!BI23*'Wage Ratios'!$BO$5</f>
        <v>12.686416306223309</v>
      </c>
      <c r="BJ23">
        <f>'2002 US IO'!BJ23*'Wage Ratios'!$BP$5</f>
        <v>8.1549666335709752</v>
      </c>
      <c r="BK23">
        <f>'2002 US IO'!BK23*'Wage Ratios'!$BQ$5</f>
        <v>83.852373425598785</v>
      </c>
      <c r="BL23">
        <f>'2002 US IO'!BL23*'Wage Ratios'!$BR$5</f>
        <v>16.042807919141655</v>
      </c>
      <c r="BM23">
        <f>'2002 US IO'!BM23*'Wage Ratios'!$BS$5</f>
        <v>12.258608509704237</v>
      </c>
      <c r="BN23">
        <f>'2002 US IO'!BN23*'Wage Ratios'!$BT$5</f>
        <v>6.5626417000531667</v>
      </c>
      <c r="BO23">
        <f>'2002 US IO'!BO23*'Wage Ratios'!$BU$5</f>
        <v>24.289855179189676</v>
      </c>
      <c r="BP23">
        <f>'2002 US IO'!BP23*'Wage Ratios'!$BV$5</f>
        <v>12.508363934122047</v>
      </c>
      <c r="BQ23">
        <f>'2002 US IO'!BQ23*'Wage Ratios'!$BW$5</f>
        <v>466.71391787896283</v>
      </c>
      <c r="BR23" s="106">
        <f>'2006 AMS'!$D$27/1000*'2002 US IO'!BQ23/'2002 US IO'!BQ$92</f>
        <v>49.189353145632431</v>
      </c>
      <c r="BS23">
        <f>'2002 US IO'!BS23*'Wage Ratios'!$BY$5</f>
        <v>56.409066249457958</v>
      </c>
      <c r="BT23">
        <f>'2002 US IO'!BT23*'Wage Ratios'!$BZ$5</f>
        <v>29.358257144671832</v>
      </c>
      <c r="BU23">
        <f>'2002 US IO'!BU23*'Wage Ratios'!$CL$5</f>
        <v>83.460130206653659</v>
      </c>
      <c r="BV23">
        <f>'2002 US IO'!BV23*'Wage Ratios'!$CG$5</f>
        <v>10.14054082652609</v>
      </c>
      <c r="BW23">
        <f>'2002 US IO'!BW23*AVERAGE('Wage Ratios'!$CA$5:$CF$5,'Wage Ratios'!$CH$5:$CK$5)</f>
        <v>336.85293759112432</v>
      </c>
      <c r="BX23">
        <f>'2002 US IO'!BX23*'Wage Ratios'!$CM$5</f>
        <v>26.020557162550759</v>
      </c>
      <c r="BY23" s="106">
        <f>'2006 AMS'!$D$28/1000*'2002 US IO'!BX23/'2002 US IO'!BX$92</f>
        <v>14.540288960198861</v>
      </c>
      <c r="BZ23" s="106">
        <f>'2006 AMS'!$D$29/1000*'2002 US IO'!BY23/'2002 US IO'!BY$92</f>
        <v>23.116217203827581</v>
      </c>
      <c r="CA23">
        <f>'2002 US IO'!CA23*'Wage Ratios'!$CP$5</f>
        <v>490.17912135259041</v>
      </c>
      <c r="CB23" s="106">
        <f>'2006 AMS'!$D$30/1000*'2002 US IO'!CA23/'2002 US IO'!CA$92</f>
        <v>190.81601438464892</v>
      </c>
      <c r="CC23" s="106">
        <f>'2006 AMS'!$D$31/1000*'2002 US IO'!CB23/'2002 US IO'!CB$92</f>
        <v>2.8940068965192745</v>
      </c>
      <c r="CD23" s="106">
        <f>'2006 AMS'!$D$32/1000*'2002 US IO'!CC23/'2002 US IO'!CC$92</f>
        <v>6.9101077000267903</v>
      </c>
      <c r="CE23" s="106">
        <f>'2006 AMS'!$D$33/1000*'2002 US IO'!CD23/'2002 US IO'!CD$92</f>
        <v>0.37764190404356129</v>
      </c>
      <c r="CF23" s="106">
        <f>'2006 AMS'!$D$34/1000*'2002 US IO'!CE23/'2002 US IO'!CE$92</f>
        <v>8.3179088854468635</v>
      </c>
      <c r="CG23" s="106">
        <f>'2006 AMS'!$D$35/1000*'2002 US IO'!CF23/'2002 US IO'!CF$92</f>
        <v>4.7410499190058104</v>
      </c>
      <c r="CH23">
        <f>'2002 US IO'!CH23*AVERAGE('Wage Ratios'!$CW$5:$CY$5)</f>
        <v>128.70693159473132</v>
      </c>
      <c r="CI23" s="106">
        <f>'2006 AMS'!$D$36/1000*'2002 US IO'!CH23/'2002 US IO'!CH$92</f>
        <v>9.2132361932533922</v>
      </c>
      <c r="CJ23">
        <v>0</v>
      </c>
      <c r="CK23">
        <v>0</v>
      </c>
    </row>
    <row r="24" spans="1:89" x14ac:dyDescent="0.25">
      <c r="A24" t="s">
        <v>137</v>
      </c>
      <c r="B24">
        <f>'2002 US IO'!B24*AVERAGE('Wage Ratios'!$D$5:$F$5,'Wage Ratios'!$H$5)</f>
        <v>0</v>
      </c>
      <c r="C24">
        <f>'2002 US IO'!C24*'Wage Ratios'!$G$5</f>
        <v>0</v>
      </c>
      <c r="D24">
        <f>'2002 US IO'!D24*'Wage Ratios'!$I$5</f>
        <v>0</v>
      </c>
      <c r="E24">
        <f>'2002 US IO'!E24*'Wage Ratios'!$J$5</f>
        <v>0</v>
      </c>
      <c r="F24">
        <f>'2002 US IO'!F24*'Wage Ratios'!$K$5</f>
        <v>0</v>
      </c>
      <c r="G24">
        <f>'2002 US IO'!G24*'Wage Ratios'!$L$5</f>
        <v>0</v>
      </c>
      <c r="H24">
        <f>'2002 US IO'!H24*'Wage Ratios'!$M$5</f>
        <v>0</v>
      </c>
      <c r="I24" s="106">
        <f>'2006 AMS'!$D$5/1000*'2002 US IO'!I24/SUM('2002 US IO'!$I$2:$I$89)</f>
        <v>0</v>
      </c>
      <c r="J24">
        <f>'2002 US IO'!J24*'Wage Ratios'!$O$5</f>
        <v>0</v>
      </c>
      <c r="K24">
        <f>'2002 US IO'!K24*'Wage Ratios'!$P$5</f>
        <v>0</v>
      </c>
      <c r="L24">
        <f>'2002 US IO'!L24*'Wage Ratios'!$Q$5</f>
        <v>0</v>
      </c>
      <c r="M24">
        <f>'2002 US IO'!M24*'Wage Ratios'!$R$5</f>
        <v>0</v>
      </c>
      <c r="N24" s="106">
        <f>'2006 AMS'!$D$6/1000*'2002 US IO'!N24/SUM('2002 US IO'!$N$2:$N$89)</f>
        <v>0</v>
      </c>
      <c r="O24" s="106">
        <f>'2006 AMS'!$D$7/1000*'2002 US IO'!O24/'2002 US IO'!$O$92</f>
        <v>0</v>
      </c>
      <c r="P24" s="106">
        <f>'2006 AMS'!$D$8/1000*'2002 US IO'!P24/'2002 US IO'!$P$92</f>
        <v>0</v>
      </c>
      <c r="Q24">
        <f>'2002 US IO'!Q24*'Wage Ratios'!$V$5</f>
        <v>0</v>
      </c>
      <c r="R24" s="106">
        <f>'2006 AMS'!$D$9/1000*'2002 US IO'!R24/'2002 US IO'!$R$92</f>
        <v>0</v>
      </c>
      <c r="S24" s="106">
        <f>'2006 AMS'!$D$10/1000*'2002 US IO'!S24/'2002 US IO'!$S$92</f>
        <v>0</v>
      </c>
      <c r="T24" s="106">
        <f>'2006 AMS'!$D$11/1000*'2002 US IO'!T24/'2002 US IO'!$T$92</f>
        <v>0</v>
      </c>
      <c r="U24" s="106">
        <f>'2006 AMS'!$D$12/1000*'2002 US IO'!U24/'2002 US IO'!$U$92</f>
        <v>0</v>
      </c>
      <c r="V24" s="106">
        <f>'2006 AMS'!$D$13/1000*'2002 US IO'!V24/'2002 US IO'!V$92</f>
        <v>0</v>
      </c>
      <c r="W24">
        <f>'2002 US IO'!W24*'Wage Ratios'!$AB$5</f>
        <v>0</v>
      </c>
      <c r="X24">
        <f>'2002 US IO'!X24*'Wage Ratios'!$AC$5</f>
        <v>0</v>
      </c>
      <c r="Y24" s="108">
        <f>'2002 US IO'!Y24*('Energy Outputs'!$D$16*1000)/'2002 US IO'!Y$92</f>
        <v>0</v>
      </c>
      <c r="Z24" s="108">
        <f>'2002 US IO'!Z24*('Energy Outputs'!$D$20*1000)/'2002 US IO'!Z$92</f>
        <v>0</v>
      </c>
      <c r="AA24" s="105">
        <f>'2002 US IO'!AA24*'Wage Ratios'!$AF$5</f>
        <v>0</v>
      </c>
      <c r="AB24">
        <f>'2002 US IO'!AB24*'Wage Ratios'!$AG$5</f>
        <v>0</v>
      </c>
      <c r="AC24" s="106">
        <f>'2006 AMS'!$D$14/1000*'2002 US IO'!AC24/'2002 US IO'!AC$92</f>
        <v>0</v>
      </c>
      <c r="AD24">
        <f>'2002 US IO'!AD24*'Wage Ratios'!$AI$5</f>
        <v>0</v>
      </c>
      <c r="AE24">
        <f>'2002 US IO'!AE24*'Wage Ratios'!$AJ$5</f>
        <v>0</v>
      </c>
      <c r="AF24">
        <f>'2002 US IO'!AF24*'Wage Ratios'!$AK$5</f>
        <v>0</v>
      </c>
      <c r="AG24">
        <f>'2002 US IO'!AG24*'Wage Ratios'!$AL$5</f>
        <v>870.80986789717952</v>
      </c>
      <c r="AH24">
        <f>'2002 US IO'!AH24*'Wage Ratios'!$AM$5</f>
        <v>0</v>
      </c>
      <c r="AI24" s="106">
        <f>'2006 AMS'!$D$15/1000*'2002 US IO'!AI24/'2002 US IO'!AI$92</f>
        <v>0</v>
      </c>
      <c r="AJ24" s="106">
        <f>'2006 AMS'!$D$16/1000*'2002 US IO'!AJ24/'2002 US IO'!AJ$92</f>
        <v>0</v>
      </c>
      <c r="AK24" s="106">
        <f>'2006 AMS'!$D$17/1000*'2002 US IO'!AK24/'2002 US IO'!AK$92</f>
        <v>0</v>
      </c>
      <c r="AL24" s="106">
        <f>'2006 AMS'!$D$18/1000*'2002 US IO'!AL24/'2002 US IO'!AL$92</f>
        <v>0</v>
      </c>
      <c r="AM24" s="106">
        <f>'2006 AMS'!$D$19/1000*'2002 US IO'!AM24/'2002 US IO'!AM$92</f>
        <v>0</v>
      </c>
      <c r="AN24">
        <f>'2002 US IO'!AN24*'Wage Ratios'!$AS$5</f>
        <v>0</v>
      </c>
      <c r="AO24">
        <f>'2002 US IO'!AO24*'Wage Ratios'!$AT$5</f>
        <v>0</v>
      </c>
      <c r="AP24">
        <f>'2002 US IO'!AP24*'Wage Ratios'!$AU$5</f>
        <v>0</v>
      </c>
      <c r="AQ24">
        <f>'2002 US IO'!AQ24*'Wage Ratios'!$AV$5</f>
        <v>0</v>
      </c>
      <c r="AR24">
        <f>'2002 US IO'!AR24*'Wage Ratios'!$AW$5</f>
        <v>0</v>
      </c>
      <c r="AS24" s="106">
        <f>'2006 AMS'!$D$20/1000*'2002 US IO'!AS24/'2002 US IO'!AS$92</f>
        <v>0</v>
      </c>
      <c r="AT24" s="106">
        <f>'2006 AMS'!$D$21/1000*'2002 US IO'!AT24/'2002 US IO'!AT$92</f>
        <v>0</v>
      </c>
      <c r="AU24">
        <f>'2002 US IO'!AU24*'Wage Ratios'!$AZ$5</f>
        <v>0</v>
      </c>
      <c r="AV24">
        <f>'2002 US IO'!AV24*'Wage Ratios'!$BA$5</f>
        <v>0</v>
      </c>
      <c r="AW24">
        <f>'2002 US IO'!AW24*'Wage Ratios'!$BB$5</f>
        <v>0</v>
      </c>
      <c r="AX24">
        <f>'2002 US IO'!AX24*'Wage Ratios'!$BC$5</f>
        <v>0</v>
      </c>
      <c r="AY24" s="106">
        <f>'2006 AMS'!$D$22/1000*'2002 US IO'!AY24/'2002 US IO'!AY$92</f>
        <v>0</v>
      </c>
      <c r="AZ24" s="106">
        <f>'2006 AMS'!$D$23/1000*'2002 US IO'!AZ24/'2002 US IO'!AZ$92</f>
        <v>0</v>
      </c>
      <c r="BA24" s="108">
        <f>'2002 US IO'!BA24*('Energy Outputs'!$D$12*1000)/'2002 US IO'!BA$92</f>
        <v>0</v>
      </c>
      <c r="BB24" s="108">
        <f>'2002 US IO'!BB24*('Energy Outputs'!$D$4*1000)/'2002 US IO'!BB$92</f>
        <v>0</v>
      </c>
      <c r="BC24">
        <f>'2002 US IO'!BC24*'Wage Ratios'!$BI$5</f>
        <v>0</v>
      </c>
      <c r="BD24" s="106">
        <f>'2006 AMS'!$D$24/1000*'2002 US IO'!BC24/'2002 US IO'!BC$92</f>
        <v>0</v>
      </c>
      <c r="BE24">
        <f>'2002 US IO'!BE24*'Wage Ratios'!$BK$5</f>
        <v>0</v>
      </c>
      <c r="BF24" s="106">
        <f>'2006 AMS'!$D$25/1000*'2002 US IO'!BE24/'2002 US IO'!BE$92</f>
        <v>0</v>
      </c>
      <c r="BG24" s="106">
        <f>'2006 AMS'!$D$26/1000*'2002 US IO'!BF24/'2002 US IO'!BF$92</f>
        <v>0</v>
      </c>
      <c r="BH24">
        <f>'2002 US IO'!BH24*'Wage Ratios'!$BN$5</f>
        <v>0</v>
      </c>
      <c r="BI24">
        <f>'2002 US IO'!BI24*'Wage Ratios'!$BO$5</f>
        <v>0</v>
      </c>
      <c r="BJ24">
        <f>'2002 US IO'!BJ24*'Wage Ratios'!$BP$5</f>
        <v>0</v>
      </c>
      <c r="BK24">
        <f>'2002 US IO'!BK24*'Wage Ratios'!$BQ$5</f>
        <v>0</v>
      </c>
      <c r="BL24">
        <f>'2002 US IO'!BL24*'Wage Ratios'!$BR$5</f>
        <v>0</v>
      </c>
      <c r="BM24">
        <f>'2002 US IO'!BM24*'Wage Ratios'!$BS$5</f>
        <v>0</v>
      </c>
      <c r="BN24">
        <f>'2002 US IO'!BN24*'Wage Ratios'!$BT$5</f>
        <v>0</v>
      </c>
      <c r="BO24">
        <f>'2002 US IO'!BO24*'Wage Ratios'!$BU$5</f>
        <v>0</v>
      </c>
      <c r="BP24">
        <f>'2002 US IO'!BP24*'Wage Ratios'!$BV$5</f>
        <v>0</v>
      </c>
      <c r="BQ24">
        <f>'2002 US IO'!BQ24*'Wage Ratios'!$BW$5</f>
        <v>0</v>
      </c>
      <c r="BR24" s="106">
        <f>'2006 AMS'!$D$27/1000*'2002 US IO'!BQ24/'2002 US IO'!BQ$92</f>
        <v>0</v>
      </c>
      <c r="BS24">
        <f>'2002 US IO'!BS24*'Wage Ratios'!$BY$5</f>
        <v>0</v>
      </c>
      <c r="BT24">
        <f>'2002 US IO'!BT24*'Wage Ratios'!$BZ$5</f>
        <v>0</v>
      </c>
      <c r="BU24">
        <f>'2002 US IO'!BU24*'Wage Ratios'!$CL$5</f>
        <v>0</v>
      </c>
      <c r="BV24">
        <f>'2002 US IO'!BV24*'Wage Ratios'!$CG$5</f>
        <v>0</v>
      </c>
      <c r="BW24">
        <f>'2002 US IO'!BW24*AVERAGE('Wage Ratios'!$CA$5:$CF$5,'Wage Ratios'!$CH$5:$CK$5)</f>
        <v>0</v>
      </c>
      <c r="BX24">
        <f>'2002 US IO'!BX24*'Wage Ratios'!$CM$5</f>
        <v>0</v>
      </c>
      <c r="BY24" s="106">
        <f>'2006 AMS'!$D$28/1000*'2002 US IO'!BX24/'2002 US IO'!BX$92</f>
        <v>0</v>
      </c>
      <c r="BZ24" s="106">
        <f>'2006 AMS'!$D$29/1000*'2002 US IO'!BY24/'2002 US IO'!BY$92</f>
        <v>0</v>
      </c>
      <c r="CA24">
        <f>'2002 US IO'!CA24*'Wage Ratios'!$CP$5</f>
        <v>0</v>
      </c>
      <c r="CB24" s="106">
        <f>'2006 AMS'!$D$30/1000*'2002 US IO'!CA24/'2002 US IO'!CA$92</f>
        <v>0</v>
      </c>
      <c r="CC24" s="106">
        <f>'2006 AMS'!$D$31/1000*'2002 US IO'!CB24/'2002 US IO'!CB$92</f>
        <v>0</v>
      </c>
      <c r="CD24" s="106">
        <f>'2006 AMS'!$D$32/1000*'2002 US IO'!CC24/'2002 US IO'!CC$92</f>
        <v>0</v>
      </c>
      <c r="CE24" s="106">
        <f>'2006 AMS'!$D$33/1000*'2002 US IO'!CD24/'2002 US IO'!CD$92</f>
        <v>0</v>
      </c>
      <c r="CF24" s="106">
        <f>'2006 AMS'!$D$34/1000*'2002 US IO'!CE24/'2002 US IO'!CE$92</f>
        <v>0</v>
      </c>
      <c r="CG24" s="106">
        <f>'2006 AMS'!$D$35/1000*'2002 US IO'!CF24/'2002 US IO'!CF$92</f>
        <v>0</v>
      </c>
      <c r="CH24">
        <f>'2002 US IO'!CH24*AVERAGE('Wage Ratios'!$CW$5:$CY$5)</f>
        <v>0</v>
      </c>
      <c r="CI24" s="106">
        <f>'2006 AMS'!$D$36/1000*'2002 US IO'!CH24/'2002 US IO'!CH$92</f>
        <v>0</v>
      </c>
      <c r="CJ24">
        <v>0</v>
      </c>
      <c r="CK24">
        <v>0</v>
      </c>
    </row>
    <row r="25" spans="1:89" x14ac:dyDescent="0.25">
      <c r="A25" t="s">
        <v>24</v>
      </c>
      <c r="B25">
        <f>'2002 US IO'!B25*AVERAGE('Wage Ratios'!$D$5:$F$5,'Wage Ratios'!$H$5)</f>
        <v>348.37076960656151</v>
      </c>
      <c r="C25">
        <f>'2002 US IO'!C25*'Wage Ratios'!$G$5</f>
        <v>789.30636983624788</v>
      </c>
      <c r="D25">
        <f>'2002 US IO'!D25*'Wage Ratios'!$I$5</f>
        <v>35.335133873910607</v>
      </c>
      <c r="E25">
        <f>'2002 US IO'!E25*'Wage Ratios'!$J$5</f>
        <v>51.158009937567385</v>
      </c>
      <c r="F25">
        <f>'2002 US IO'!F25*'Wage Ratios'!$K$5</f>
        <v>14.862004677842414</v>
      </c>
      <c r="G25">
        <f>'2002 US IO'!G25*'Wage Ratios'!$L$5</f>
        <v>34.138180271288633</v>
      </c>
      <c r="H25">
        <f>'2002 US IO'!H25*'Wage Ratios'!$M$5</f>
        <v>996.00424140959444</v>
      </c>
      <c r="I25" s="106">
        <f>'2006 AMS'!$D$5/1000*'2002 US IO'!I25/SUM('2002 US IO'!$I$2:$I$89)</f>
        <v>59.95681833410729</v>
      </c>
      <c r="J25">
        <f>'2002 US IO'!J25*'Wage Ratios'!$O$5</f>
        <v>148.56471046235455</v>
      </c>
      <c r="K25">
        <f>'2002 US IO'!K25*'Wage Ratios'!$P$5</f>
        <v>260.61568410343</v>
      </c>
      <c r="L25">
        <f>'2002 US IO'!L25*'Wage Ratios'!$Q$5</f>
        <v>76.470444466212228</v>
      </c>
      <c r="M25">
        <f>'2002 US IO'!M25*'Wage Ratios'!$R$5</f>
        <v>147.96948759506617</v>
      </c>
      <c r="N25" s="106">
        <f>'2006 AMS'!$D$6/1000*'2002 US IO'!N25/SUM('2002 US IO'!$N$2:$N$89)</f>
        <v>96.90675830282855</v>
      </c>
      <c r="O25" s="106">
        <f>'2006 AMS'!$D$7/1000*'2002 US IO'!O25/'2002 US IO'!$O$92</f>
        <v>40.232043114279023</v>
      </c>
      <c r="P25" s="106">
        <f>'2006 AMS'!$D$8/1000*'2002 US IO'!P25/'2002 US IO'!$P$92</f>
        <v>15.470221774749625</v>
      </c>
      <c r="Q25">
        <f>'2002 US IO'!Q25*'Wage Ratios'!$V$5</f>
        <v>41.032607944363065</v>
      </c>
      <c r="R25" s="106">
        <f>'2006 AMS'!$D$9/1000*'2002 US IO'!R25/'2002 US IO'!$R$92</f>
        <v>56.600977197644546</v>
      </c>
      <c r="S25" s="106">
        <f>'2006 AMS'!$D$10/1000*'2002 US IO'!S25/'2002 US IO'!$S$92</f>
        <v>121.33018247064723</v>
      </c>
      <c r="T25" s="106">
        <f>'2006 AMS'!$D$11/1000*'2002 US IO'!T25/'2002 US IO'!$T$92</f>
        <v>27.273608684506815</v>
      </c>
      <c r="U25" s="106">
        <f>'2006 AMS'!$D$12/1000*'2002 US IO'!U25/'2002 US IO'!$U$92</f>
        <v>11.078420882435774</v>
      </c>
      <c r="V25" s="106">
        <f>'2006 AMS'!$D$13/1000*'2002 US IO'!V25/'2002 US IO'!V$92</f>
        <v>224.14058356789255</v>
      </c>
      <c r="W25">
        <f>'2002 US IO'!W25*'Wage Ratios'!$AB$5</f>
        <v>190.82977189621354</v>
      </c>
      <c r="X25">
        <f>'2002 US IO'!X25*'Wage Ratios'!$AC$5</f>
        <v>193.01454629830769</v>
      </c>
      <c r="Y25" s="108">
        <f>'2002 US IO'!Y25*('Energy Outputs'!$D$16*1000)/'2002 US IO'!Y$92</f>
        <v>0.74331580737246483</v>
      </c>
      <c r="Z25" s="108">
        <f>'2002 US IO'!Z25*('Energy Outputs'!$D$20*1000)/'2002 US IO'!Z$92</f>
        <v>10.832730090921142</v>
      </c>
      <c r="AA25" s="105">
        <f>'2002 US IO'!AA25*'Wage Ratios'!$AF$5</f>
        <v>30.210620818122113</v>
      </c>
      <c r="AB25">
        <f>'2002 US IO'!AB25*'Wage Ratios'!$AG$5</f>
        <v>2629.7386733177418</v>
      </c>
      <c r="AC25" s="106">
        <f>'2006 AMS'!$D$14/1000*'2002 US IO'!AC25/'2002 US IO'!AC$92</f>
        <v>55.318672617529003</v>
      </c>
      <c r="AD25">
        <f>'2002 US IO'!AD25*'Wage Ratios'!$AI$5</f>
        <v>75.093680054122089</v>
      </c>
      <c r="AE25">
        <f>'2002 US IO'!AE25*'Wage Ratios'!$AJ$5</f>
        <v>37.109453046092575</v>
      </c>
      <c r="AF25">
        <f>'2002 US IO'!AF25*'Wage Ratios'!$AK$5</f>
        <v>211.37313208079917</v>
      </c>
      <c r="AG25">
        <f>'2002 US IO'!AG25*'Wage Ratios'!$AL$5</f>
        <v>2394.0960284684738</v>
      </c>
      <c r="AH25">
        <f>'2002 US IO'!AH25*'Wage Ratios'!$AM$5</f>
        <v>73.360272474496512</v>
      </c>
      <c r="AI25" s="106">
        <f>'2006 AMS'!$D$15/1000*'2002 US IO'!AI25/'2002 US IO'!AI$92</f>
        <v>109.41229419914032</v>
      </c>
      <c r="AJ25" s="106">
        <f>'2006 AMS'!$D$16/1000*'2002 US IO'!AJ25/'2002 US IO'!AJ$92</f>
        <v>401.77496304221387</v>
      </c>
      <c r="AK25" s="106">
        <f>'2006 AMS'!$D$17/1000*'2002 US IO'!AK25/'2002 US IO'!AK$92</f>
        <v>136.3949146163163</v>
      </c>
      <c r="AL25" s="106">
        <f>'2006 AMS'!$D$18/1000*'2002 US IO'!AL25/'2002 US IO'!AL$92</f>
        <v>59.69857819289377</v>
      </c>
      <c r="AM25" s="106">
        <f>'2006 AMS'!$D$19/1000*'2002 US IO'!AM25/'2002 US IO'!AM$92</f>
        <v>60.434270758033342</v>
      </c>
      <c r="AN25">
        <f>'2002 US IO'!AN25*'Wage Ratios'!$AS$5</f>
        <v>130.51768232218103</v>
      </c>
      <c r="AO25">
        <f>'2002 US IO'!AO25*'Wage Ratios'!$AT$5</f>
        <v>34.331074007473866</v>
      </c>
      <c r="AP25">
        <f>'2002 US IO'!AP25*'Wage Ratios'!$AU$5</f>
        <v>304.5095956612526</v>
      </c>
      <c r="AQ25">
        <f>'2002 US IO'!AQ25*'Wage Ratios'!$AV$5</f>
        <v>46.335900380451669</v>
      </c>
      <c r="AR25">
        <f>'2002 US IO'!AR25*'Wage Ratios'!$AW$5</f>
        <v>156.57152850958755</v>
      </c>
      <c r="AS25" s="106">
        <f>'2006 AMS'!$D$20/1000*'2002 US IO'!AS25/'2002 US IO'!AS$92</f>
        <v>69.306555984577003</v>
      </c>
      <c r="AT25" s="106">
        <f>'2006 AMS'!$D$21/1000*'2002 US IO'!AT25/'2002 US IO'!AT$92</f>
        <v>109.39954792504406</v>
      </c>
      <c r="AU25">
        <f>'2002 US IO'!AU25*'Wage Ratios'!$AZ$5</f>
        <v>181.27853205803601</v>
      </c>
      <c r="AV25">
        <f>'2002 US IO'!AV25*'Wage Ratios'!$BA$5</f>
        <v>611.77533139463787</v>
      </c>
      <c r="AW25">
        <f>'2002 US IO'!AW25*'Wage Ratios'!$BB$5</f>
        <v>134.33689777357421</v>
      </c>
      <c r="AX25">
        <f>'2002 US IO'!AX25*'Wage Ratios'!$BC$5</f>
        <v>73.636467280943762</v>
      </c>
      <c r="AY25" s="106">
        <f>'2006 AMS'!$D$22/1000*'2002 US IO'!AY25/'2002 US IO'!AY$92</f>
        <v>284.18267196009145</v>
      </c>
      <c r="AZ25" s="106">
        <f>'2006 AMS'!$D$23/1000*'2002 US IO'!AZ25/'2002 US IO'!AZ$92</f>
        <v>51.753609682350955</v>
      </c>
      <c r="BA25" s="108">
        <f>'2002 US IO'!BA25*('Energy Outputs'!$D$12*1000)/'2002 US IO'!BA$92</f>
        <v>243.21354088478807</v>
      </c>
      <c r="BB25" s="108">
        <f>'2002 US IO'!BB25*('Energy Outputs'!$D$4*1000)/'2002 US IO'!BB$92</f>
        <v>499.84349066570036</v>
      </c>
      <c r="BC25">
        <f>'2002 US IO'!BC25*'Wage Ratios'!$BI$5</f>
        <v>270.90717865910904</v>
      </c>
      <c r="BD25" s="106">
        <f>'2006 AMS'!$D$24/1000*'2002 US IO'!BC25/'2002 US IO'!BC$92</f>
        <v>106.85367186515803</v>
      </c>
      <c r="BE25">
        <f>'2002 US IO'!BE25*'Wage Ratios'!$BK$5</f>
        <v>410.96719146913171</v>
      </c>
      <c r="BF25" s="106">
        <f>'2006 AMS'!$D$25/1000*'2002 US IO'!BE25/'2002 US IO'!BE$92</f>
        <v>129.09653587899493</v>
      </c>
      <c r="BG25" s="106">
        <f>'2006 AMS'!$D$26/1000*'2002 US IO'!BF25/'2002 US IO'!BF$92</f>
        <v>122.64043899139591</v>
      </c>
      <c r="BH25">
        <f>'2002 US IO'!BH25*'Wage Ratios'!$BN$5</f>
        <v>146.00801989588933</v>
      </c>
      <c r="BI25">
        <f>'2002 US IO'!BI25*'Wage Ratios'!$BO$5</f>
        <v>32.96160980145131</v>
      </c>
      <c r="BJ25">
        <f>'2002 US IO'!BJ25*'Wage Ratios'!$BP$5</f>
        <v>34.477517699112326</v>
      </c>
      <c r="BK25">
        <f>'2002 US IO'!BK25*'Wage Ratios'!$BQ$5</f>
        <v>55.312055644391421</v>
      </c>
      <c r="BL25">
        <f>'2002 US IO'!BL25*'Wage Ratios'!$BR$5</f>
        <v>250.70123755917663</v>
      </c>
      <c r="BM25">
        <f>'2002 US IO'!BM25*'Wage Ratios'!$BS$5</f>
        <v>28.324591339548476</v>
      </c>
      <c r="BN25">
        <f>'2002 US IO'!BN25*'Wage Ratios'!$BT$5</f>
        <v>17.977464015850664</v>
      </c>
      <c r="BO25">
        <f>'2002 US IO'!BO25*'Wage Ratios'!$BU$5</f>
        <v>48.795772760177776</v>
      </c>
      <c r="BP25">
        <f>'2002 US IO'!BP25*'Wage Ratios'!$BV$5</f>
        <v>33.102427309543451</v>
      </c>
      <c r="BQ25">
        <f>'2002 US IO'!BQ25*'Wage Ratios'!$BW$5</f>
        <v>121.1320085191541</v>
      </c>
      <c r="BR25" s="106">
        <f>'2006 AMS'!$D$27/1000*'2002 US IO'!BQ25/'2002 US IO'!BQ$92</f>
        <v>12.766718360076151</v>
      </c>
      <c r="BS25">
        <f>'2002 US IO'!BS25*'Wage Ratios'!$BY$5</f>
        <v>295.07733345488043</v>
      </c>
      <c r="BT25">
        <f>'2002 US IO'!BT25*'Wage Ratios'!$BZ$5</f>
        <v>102.13816149156936</v>
      </c>
      <c r="BU25">
        <f>'2002 US IO'!BU25*'Wage Ratios'!$CL$5</f>
        <v>325.55385898298846</v>
      </c>
      <c r="BV25">
        <f>'2002 US IO'!BV25*'Wage Ratios'!$CG$5</f>
        <v>39.555320487469409</v>
      </c>
      <c r="BW25">
        <f>'2002 US IO'!BW25*AVERAGE('Wage Ratios'!$CA$5:$CF$5,'Wage Ratios'!$CH$5:$CK$5)</f>
        <v>1313.9660035397792</v>
      </c>
      <c r="BX25">
        <f>'2002 US IO'!BX25*'Wage Ratios'!$CM$5</f>
        <v>28.179712954806327</v>
      </c>
      <c r="BY25" s="106">
        <f>'2006 AMS'!$D$28/1000*'2002 US IO'!BX25/'2002 US IO'!BX$92</f>
        <v>15.746825351151584</v>
      </c>
      <c r="BZ25" s="106">
        <f>'2006 AMS'!$D$29/1000*'2002 US IO'!BY25/'2002 US IO'!BY$92</f>
        <v>112.72910940351457</v>
      </c>
      <c r="CA25">
        <f>'2002 US IO'!CA25*'Wage Ratios'!$CP$5</f>
        <v>305.70921395754169</v>
      </c>
      <c r="CB25" s="106">
        <f>'2006 AMS'!$D$30/1000*'2002 US IO'!CA25/'2002 US IO'!CA$92</f>
        <v>119.00591279178872</v>
      </c>
      <c r="CC25" s="106">
        <f>'2006 AMS'!$D$31/1000*'2002 US IO'!CB25/'2002 US IO'!CB$92</f>
        <v>10.894614287880211</v>
      </c>
      <c r="CD25" s="106">
        <f>'2006 AMS'!$D$32/1000*'2002 US IO'!CC25/'2002 US IO'!CC$92</f>
        <v>23.739244896579645</v>
      </c>
      <c r="CE25" s="106">
        <f>'2006 AMS'!$D$33/1000*'2002 US IO'!CD25/'2002 US IO'!CD$92</f>
        <v>1.2314511245689981</v>
      </c>
      <c r="CF25" s="106">
        <f>'2006 AMS'!$D$34/1000*'2002 US IO'!CE25/'2002 US IO'!CE$92</f>
        <v>20.645098827083853</v>
      </c>
      <c r="CG25" s="106">
        <f>'2006 AMS'!$D$35/1000*'2002 US IO'!CF25/'2002 US IO'!CF$92</f>
        <v>11.743720269178931</v>
      </c>
      <c r="CH25">
        <f>'2002 US IO'!CH25*AVERAGE('Wage Ratios'!$CW$5:$CY$5)</f>
        <v>459.77507699224623</v>
      </c>
      <c r="CI25" s="106">
        <f>'2006 AMS'!$D$36/1000*'2002 US IO'!CH25/'2002 US IO'!CH$92</f>
        <v>32.912107589038591</v>
      </c>
      <c r="CJ25">
        <v>0</v>
      </c>
      <c r="CK25">
        <v>0</v>
      </c>
    </row>
    <row r="26" spans="1:89" x14ac:dyDescent="0.25">
      <c r="A26" t="s">
        <v>25</v>
      </c>
      <c r="B26">
        <f>'2002 US IO'!B26*AVERAGE('Wage Ratios'!$D$5:$F$5,'Wage Ratios'!$H$5)</f>
        <v>57.088147168106104</v>
      </c>
      <c r="C26">
        <f>'2002 US IO'!C26*'Wage Ratios'!$G$5</f>
        <v>115.21553146479631</v>
      </c>
      <c r="D26">
        <f>'2002 US IO'!D26*'Wage Ratios'!$I$5</f>
        <v>9.4004488749712571</v>
      </c>
      <c r="E26">
        <f>'2002 US IO'!E26*'Wage Ratios'!$J$5</f>
        <v>12.95737892729635</v>
      </c>
      <c r="F26">
        <f>'2002 US IO'!F26*'Wage Ratios'!$K$5</f>
        <v>1.8505569883491111</v>
      </c>
      <c r="G26">
        <f>'2002 US IO'!G26*'Wage Ratios'!$L$5</f>
        <v>4.1158414581433655</v>
      </c>
      <c r="H26">
        <f>'2002 US IO'!H26*'Wage Ratios'!$M$5</f>
        <v>227.33201643960183</v>
      </c>
      <c r="I26" s="106">
        <f>'2006 AMS'!$D$5/1000*'2002 US IO'!I26/SUM('2002 US IO'!$I$2:$I$89)</f>
        <v>64.028796367317952</v>
      </c>
      <c r="J26">
        <f>'2002 US IO'!J26*'Wage Ratios'!$O$5</f>
        <v>62.987467825898861</v>
      </c>
      <c r="K26">
        <f>'2002 US IO'!K26*'Wage Ratios'!$P$5</f>
        <v>57.125445827579291</v>
      </c>
      <c r="L26">
        <f>'2002 US IO'!L26*'Wage Ratios'!$Q$5</f>
        <v>48.432122935473927</v>
      </c>
      <c r="M26">
        <f>'2002 US IO'!M26*'Wage Ratios'!$R$5</f>
        <v>149.18709861322566</v>
      </c>
      <c r="N26" s="106">
        <f>'2006 AMS'!$D$6/1000*'2002 US IO'!N26/SUM('2002 US IO'!$N$2:$N$89)</f>
        <v>20.593559342006959</v>
      </c>
      <c r="O26" s="106">
        <f>'2006 AMS'!$D$7/1000*'2002 US IO'!O26/'2002 US IO'!$O$92</f>
        <v>10.858871678955722</v>
      </c>
      <c r="P26" s="106">
        <f>'2006 AMS'!$D$8/1000*'2002 US IO'!P26/'2002 US IO'!$P$92</f>
        <v>11.633650120032538</v>
      </c>
      <c r="Q26">
        <f>'2002 US IO'!Q26*'Wage Ratios'!$V$5</f>
        <v>11.145991286790155</v>
      </c>
      <c r="R26" s="106">
        <f>'2006 AMS'!$D$9/1000*'2002 US IO'!R26/'2002 US IO'!$R$92</f>
        <v>26.628234434771063</v>
      </c>
      <c r="S26" s="106">
        <f>'2006 AMS'!$D$10/1000*'2002 US IO'!S26/'2002 US IO'!$S$92</f>
        <v>25.744356148457399</v>
      </c>
      <c r="T26" s="106">
        <f>'2006 AMS'!$D$11/1000*'2002 US IO'!T26/'2002 US IO'!$T$92</f>
        <v>5.8861033916890104</v>
      </c>
      <c r="U26" s="106">
        <f>'2006 AMS'!$D$12/1000*'2002 US IO'!U26/'2002 US IO'!$U$92</f>
        <v>2.5723282735067605</v>
      </c>
      <c r="V26" s="106">
        <f>'2006 AMS'!$D$13/1000*'2002 US IO'!V26/'2002 US IO'!V$92</f>
        <v>35.838883495277592</v>
      </c>
      <c r="W26">
        <f>'2002 US IO'!W26*'Wage Ratios'!$AB$5</f>
        <v>47.411293317586889</v>
      </c>
      <c r="X26">
        <f>'2002 US IO'!X26*'Wage Ratios'!$AC$5</f>
        <v>41.242821392116035</v>
      </c>
      <c r="Y26" s="108">
        <f>'2002 US IO'!Y26*('Energy Outputs'!$D$16*1000)/'2002 US IO'!Y$92</f>
        <v>0.49783639439591082</v>
      </c>
      <c r="Z26" s="108">
        <f>'2002 US IO'!Z26*('Energy Outputs'!$D$20*1000)/'2002 US IO'!Z$92</f>
        <v>38.760231908387681</v>
      </c>
      <c r="AA26" s="105">
        <f>'2002 US IO'!AA26*'Wage Ratios'!$AF$5</f>
        <v>43.87630625789226</v>
      </c>
      <c r="AB26">
        <f>'2002 US IO'!AB26*'Wage Ratios'!$AG$5</f>
        <v>1690.6355943738663</v>
      </c>
      <c r="AC26" s="106">
        <f>'2006 AMS'!$D$14/1000*'2002 US IO'!AC26/'2002 US IO'!AC$92</f>
        <v>15.982614635277857</v>
      </c>
      <c r="AD26">
        <f>'2002 US IO'!AD26*'Wage Ratios'!$AI$5</f>
        <v>19.196518948364812</v>
      </c>
      <c r="AE26">
        <f>'2002 US IO'!AE26*'Wage Ratios'!$AJ$5</f>
        <v>6.7257154101930672</v>
      </c>
      <c r="AF26">
        <f>'2002 US IO'!AF26*'Wage Ratios'!$AK$5</f>
        <v>35.947108899557605</v>
      </c>
      <c r="AG26">
        <f>'2002 US IO'!AG26*'Wage Ratios'!$AL$5</f>
        <v>145.25611625632664</v>
      </c>
      <c r="AH26">
        <f>'2002 US IO'!AH26*'Wage Ratios'!$AM$5</f>
        <v>4.4329026685760455</v>
      </c>
      <c r="AI26" s="106">
        <f>'2006 AMS'!$D$15/1000*'2002 US IO'!AI26/'2002 US IO'!AI$92</f>
        <v>95.944493255073965</v>
      </c>
      <c r="AJ26" s="106">
        <f>'2006 AMS'!$D$16/1000*'2002 US IO'!AJ26/'2002 US IO'!AJ$92</f>
        <v>241.3924314396142</v>
      </c>
      <c r="AK26" s="106">
        <f>'2006 AMS'!$D$17/1000*'2002 US IO'!AK26/'2002 US IO'!AK$92</f>
        <v>95.614742635395046</v>
      </c>
      <c r="AL26" s="106">
        <f>'2006 AMS'!$D$18/1000*'2002 US IO'!AL26/'2002 US IO'!AL$92</f>
        <v>17.179390055308094</v>
      </c>
      <c r="AM26" s="106">
        <f>'2006 AMS'!$D$19/1000*'2002 US IO'!AM26/'2002 US IO'!AM$92</f>
        <v>45.731382774697586</v>
      </c>
      <c r="AN26">
        <f>'2002 US IO'!AN26*'Wage Ratios'!$AS$5</f>
        <v>14.904821182486682</v>
      </c>
      <c r="AO26">
        <f>'2002 US IO'!AO26*'Wage Ratios'!$AT$5</f>
        <v>4.0896589489781556</v>
      </c>
      <c r="AP26">
        <f>'2002 US IO'!AP26*'Wage Ratios'!$AU$5</f>
        <v>24.800803928751648</v>
      </c>
      <c r="AQ26">
        <f>'2002 US IO'!AQ26*'Wage Ratios'!$AV$5</f>
        <v>24.919609785563846</v>
      </c>
      <c r="AR26">
        <f>'2002 US IO'!AR26*'Wage Ratios'!$AW$5</f>
        <v>115.98475901531263</v>
      </c>
      <c r="AS26" s="106">
        <f>'2006 AMS'!$D$20/1000*'2002 US IO'!AS26/'2002 US IO'!AS$92</f>
        <v>12.357159802074566</v>
      </c>
      <c r="AT26" s="106">
        <f>'2006 AMS'!$D$21/1000*'2002 US IO'!AT26/'2002 US IO'!AT$92</f>
        <v>30.3882510329288</v>
      </c>
      <c r="AU26">
        <f>'2002 US IO'!AU26*'Wage Ratios'!$AZ$5</f>
        <v>22.377780458707715</v>
      </c>
      <c r="AV26">
        <f>'2002 US IO'!AV26*'Wage Ratios'!$BA$5</f>
        <v>23.123811906696435</v>
      </c>
      <c r="AW26">
        <f>'2002 US IO'!AW26*'Wage Ratios'!$BB$5</f>
        <v>28.123603379172792</v>
      </c>
      <c r="AX26">
        <f>'2002 US IO'!AX26*'Wage Ratios'!$BC$5</f>
        <v>17.565488101685037</v>
      </c>
      <c r="AY26" s="106">
        <f>'2006 AMS'!$D$22/1000*'2002 US IO'!AY26/'2002 US IO'!AY$92</f>
        <v>117.61237456573731</v>
      </c>
      <c r="AZ26" s="106">
        <f>'2006 AMS'!$D$23/1000*'2002 US IO'!AZ26/'2002 US IO'!AZ$92</f>
        <v>16.120898472244122</v>
      </c>
      <c r="BA26" s="108">
        <f>'2002 US IO'!BA26*('Energy Outputs'!$D$12*1000)/'2002 US IO'!BA$92</f>
        <v>108.9887501463835</v>
      </c>
      <c r="BB26" s="108">
        <f>'2002 US IO'!BB26*('Energy Outputs'!$D$4*1000)/'2002 US IO'!BB$92</f>
        <v>850.67267849214863</v>
      </c>
      <c r="BC26">
        <f>'2002 US IO'!BC26*'Wage Ratios'!$BI$5</f>
        <v>140.01312873091959</v>
      </c>
      <c r="BD26" s="106">
        <f>'2006 AMS'!$D$24/1000*'2002 US IO'!BC26/'2002 US IO'!BC$92</f>
        <v>55.225250908000497</v>
      </c>
      <c r="BE26">
        <f>'2002 US IO'!BE26*'Wage Ratios'!$BK$5</f>
        <v>71.713893382938522</v>
      </c>
      <c r="BF26" s="106">
        <f>'2006 AMS'!$D$25/1000*'2002 US IO'!BE26/'2002 US IO'!BE$92</f>
        <v>22.527382726190986</v>
      </c>
      <c r="BG26" s="106">
        <f>'2006 AMS'!$D$26/1000*'2002 US IO'!BF26/'2002 US IO'!BF$92</f>
        <v>24.998558428092156</v>
      </c>
      <c r="BH26">
        <f>'2002 US IO'!BH26*'Wage Ratios'!$BN$5</f>
        <v>30.705495432112816</v>
      </c>
      <c r="BI26">
        <f>'2002 US IO'!BI26*'Wage Ratios'!$BO$5</f>
        <v>4.5714888656809958</v>
      </c>
      <c r="BJ26">
        <f>'2002 US IO'!BJ26*'Wage Ratios'!$BP$5</f>
        <v>3.0938603964014626</v>
      </c>
      <c r="BK26">
        <f>'2002 US IO'!BK26*'Wage Ratios'!$BQ$5</f>
        <v>15.547420829466409</v>
      </c>
      <c r="BL26">
        <f>'2002 US IO'!BL26*'Wage Ratios'!$BR$5</f>
        <v>7.4916932030229244</v>
      </c>
      <c r="BM26">
        <f>'2002 US IO'!BM26*'Wage Ratios'!$BS$5</f>
        <v>4.3730000130923221</v>
      </c>
      <c r="BN26">
        <f>'2002 US IO'!BN26*'Wage Ratios'!$BT$5</f>
        <v>1.6347081926399671</v>
      </c>
      <c r="BO26">
        <f>'2002 US IO'!BO26*'Wage Ratios'!$BU$5</f>
        <v>6.8412285147289484</v>
      </c>
      <c r="BP26">
        <f>'2002 US IO'!BP26*'Wage Ratios'!$BV$5</f>
        <v>8.3716741776059926</v>
      </c>
      <c r="BQ26">
        <f>'2002 US IO'!BQ26*'Wage Ratios'!$BW$5</f>
        <v>32.491293788636469</v>
      </c>
      <c r="BR26" s="106">
        <f>'2006 AMS'!$D$27/1000*'2002 US IO'!BQ26/'2002 US IO'!BQ$92</f>
        <v>3.4244226775817199</v>
      </c>
      <c r="BS26">
        <f>'2002 US IO'!BS26*'Wage Ratios'!$BY$5</f>
        <v>47.499578673920873</v>
      </c>
      <c r="BT26">
        <f>'2002 US IO'!BT26*'Wage Ratios'!$BZ$5</f>
        <v>10.141686901595209</v>
      </c>
      <c r="BU26">
        <f>'2002 US IO'!BU26*'Wage Ratios'!$CL$5</f>
        <v>25.651335596443797</v>
      </c>
      <c r="BV26">
        <f>'2002 US IO'!BV26*'Wage Ratios'!$CG$5</f>
        <v>3.1166787689713313</v>
      </c>
      <c r="BW26">
        <f>'2002 US IO'!BW26*AVERAGE('Wage Ratios'!$CA$5:$CF$5,'Wage Ratios'!$CH$5:$CK$5)</f>
        <v>103.5312037903939</v>
      </c>
      <c r="BX26">
        <f>'2002 US IO'!BX26*'Wage Ratios'!$CM$5</f>
        <v>20.131843341535284</v>
      </c>
      <c r="BY26" s="106">
        <f>'2006 AMS'!$D$28/1000*'2002 US IO'!BX26/'2002 US IO'!BX$92</f>
        <v>11.249675310898809</v>
      </c>
      <c r="BZ26" s="106">
        <f>'2006 AMS'!$D$29/1000*'2002 US IO'!BY26/'2002 US IO'!BY$92</f>
        <v>107.92193694437121</v>
      </c>
      <c r="CA26">
        <f>'2002 US IO'!CA26*'Wage Ratios'!$CP$5</f>
        <v>96.802446271150217</v>
      </c>
      <c r="CB26" s="106">
        <f>'2006 AMS'!$D$30/1000*'2002 US IO'!CA26/'2002 US IO'!CA$92</f>
        <v>37.683075789061022</v>
      </c>
      <c r="CC26" s="106">
        <f>'2006 AMS'!$D$31/1000*'2002 US IO'!CB26/'2002 US IO'!CB$92</f>
        <v>3.0029758104076825</v>
      </c>
      <c r="CD26" s="106">
        <f>'2006 AMS'!$D$32/1000*'2002 US IO'!CC26/'2002 US IO'!CC$92</f>
        <v>10.0595414820113</v>
      </c>
      <c r="CE26" s="106">
        <f>'2006 AMS'!$D$33/1000*'2002 US IO'!CD26/'2002 US IO'!CD$92</f>
        <v>0.88687950724204212</v>
      </c>
      <c r="CF26" s="106">
        <f>'2006 AMS'!$D$34/1000*'2002 US IO'!CE26/'2002 US IO'!CE$92</f>
        <v>9.775947048204614</v>
      </c>
      <c r="CG26" s="106">
        <f>'2006 AMS'!$D$35/1000*'2002 US IO'!CF26/'2002 US IO'!CF$92</f>
        <v>3.4015677449894168</v>
      </c>
      <c r="CH26">
        <f>'2002 US IO'!CH26*AVERAGE('Wage Ratios'!$CW$5:$CY$5)</f>
        <v>99.470974453005937</v>
      </c>
      <c r="CI26" s="106">
        <f>'2006 AMS'!$D$36/1000*'2002 US IO'!CH26/'2002 US IO'!CH$92</f>
        <v>7.1204368766579558</v>
      </c>
      <c r="CJ26">
        <v>0</v>
      </c>
      <c r="CK26">
        <v>0</v>
      </c>
    </row>
    <row r="27" spans="1:89" x14ac:dyDescent="0.25">
      <c r="A27" t="s">
        <v>136</v>
      </c>
      <c r="B27">
        <f>'2002 US IO'!B27*AVERAGE('Wage Ratios'!$D$5:$F$5,'Wage Ratios'!$H$5)</f>
        <v>4.8819963446161099</v>
      </c>
      <c r="C27">
        <f>'2002 US IO'!C27*'Wage Ratios'!$G$5</f>
        <v>7.636373496193511</v>
      </c>
      <c r="D27">
        <f>'2002 US IO'!D27*'Wage Ratios'!$I$5</f>
        <v>1.62749928630129</v>
      </c>
      <c r="E27">
        <f>'2002 US IO'!E27*'Wage Ratios'!$J$5</f>
        <v>2.9703116390339006</v>
      </c>
      <c r="F27">
        <f>'2002 US IO'!F27*'Wage Ratios'!$K$5</f>
        <v>6.3114341973860164E-2</v>
      </c>
      <c r="G27">
        <f>'2002 US IO'!G27*'Wage Ratios'!$L$5</f>
        <v>5.1185623869809335E-2</v>
      </c>
      <c r="H27">
        <f>'2002 US IO'!H27*'Wage Ratios'!$M$5</f>
        <v>31.504433548126439</v>
      </c>
      <c r="I27" s="106">
        <f>'2006 AMS'!$D$5/1000*'2002 US IO'!I27/SUM('2002 US IO'!$I$2:$I$89)</f>
        <v>0.33670175494725929</v>
      </c>
      <c r="J27">
        <f>'2002 US IO'!J27*'Wage Ratios'!$O$5</f>
        <v>0.97935455680671013</v>
      </c>
      <c r="K27">
        <f>'2002 US IO'!K27*'Wage Ratios'!$P$5</f>
        <v>0.39173911819964508</v>
      </c>
      <c r="L27">
        <f>'2002 US IO'!L27*'Wage Ratios'!$Q$5</f>
        <v>3.7176914491983189E-2</v>
      </c>
      <c r="M27">
        <f>'2002 US IO'!M27*'Wage Ratios'!$R$5</f>
        <v>0.79397494571032035</v>
      </c>
      <c r="N27" s="106">
        <f>'2006 AMS'!$D$6/1000*'2002 US IO'!N27/SUM('2002 US IO'!$N$2:$N$89)</f>
        <v>1.0710667035723511</v>
      </c>
      <c r="O27" s="106">
        <f>'2006 AMS'!$D$7/1000*'2002 US IO'!O27/'2002 US IO'!$O$92</f>
        <v>1.0765543119020919</v>
      </c>
      <c r="P27" s="106">
        <f>'2006 AMS'!$D$8/1000*'2002 US IO'!P27/'2002 US IO'!$P$92</f>
        <v>0.16718068452048829</v>
      </c>
      <c r="Q27">
        <f>'2002 US IO'!Q27*'Wage Ratios'!$V$5</f>
        <v>0.2637771306271251</v>
      </c>
      <c r="R27" s="106">
        <f>'2006 AMS'!$D$9/1000*'2002 US IO'!R27/'2002 US IO'!$R$92</f>
        <v>0.44040636386716359</v>
      </c>
      <c r="S27" s="106">
        <f>'2006 AMS'!$D$10/1000*'2002 US IO'!S27/'2002 US IO'!$S$92</f>
        <v>0.53322307278287939</v>
      </c>
      <c r="T27" s="106">
        <f>'2006 AMS'!$D$11/1000*'2002 US IO'!T27/'2002 US IO'!$T$92</f>
        <v>6.7445019954760183E-2</v>
      </c>
      <c r="U27" s="106">
        <f>'2006 AMS'!$D$12/1000*'2002 US IO'!U27/'2002 US IO'!$U$92</f>
        <v>3.8585359107348054E-2</v>
      </c>
      <c r="V27" s="106">
        <f>'2006 AMS'!$D$13/1000*'2002 US IO'!V27/'2002 US IO'!V$92</f>
        <v>0.97556723158076009</v>
      </c>
      <c r="W27">
        <f>'2002 US IO'!W27*'Wage Ratios'!$AB$5</f>
        <v>3.5584972215748989</v>
      </c>
      <c r="X27">
        <f>'2002 US IO'!X27*'Wage Ratios'!$AC$5</f>
        <v>3.5654646111432009</v>
      </c>
      <c r="Y27" s="108">
        <f>'2002 US IO'!Y27*('Energy Outputs'!$D$16*1000)/'2002 US IO'!Y$92</f>
        <v>1.6424868240853934</v>
      </c>
      <c r="Z27" s="108">
        <f>'2002 US IO'!Z27*('Energy Outputs'!$D$20*1000)/'2002 US IO'!Z$92</f>
        <v>0.68564297190484091</v>
      </c>
      <c r="AA27" s="105">
        <f>'2002 US IO'!AA27*'Wage Ratios'!$AF$5</f>
        <v>0</v>
      </c>
      <c r="AB27">
        <f>'2002 US IO'!AB27*'Wage Ratios'!$AG$5</f>
        <v>232.4511024955244</v>
      </c>
      <c r="AC27" s="106">
        <f>'2006 AMS'!$D$14/1000*'2002 US IO'!AC27/'2002 US IO'!AC$92</f>
        <v>0.225706921357338</v>
      </c>
      <c r="AD27">
        <f>'2002 US IO'!AD27*'Wage Ratios'!$AI$5</f>
        <v>1.5544968150956981</v>
      </c>
      <c r="AE27">
        <f>'2002 US IO'!AE27*'Wage Ratios'!$AJ$5</f>
        <v>0.16002486838047311</v>
      </c>
      <c r="AF27">
        <f>'2002 US IO'!AF27*'Wage Ratios'!$AK$5</f>
        <v>1.5530086708889537</v>
      </c>
      <c r="AG27">
        <f>'2002 US IO'!AG27*'Wage Ratios'!$AL$5</f>
        <v>22.492972183641204</v>
      </c>
      <c r="AH27">
        <f>'2002 US IO'!AH27*'Wage Ratios'!$AM$5</f>
        <v>0.49193841906237257</v>
      </c>
      <c r="AI27" s="106">
        <f>'2006 AMS'!$D$15/1000*'2002 US IO'!AI27/'2002 US IO'!AI$92</f>
        <v>0.41196756591929007</v>
      </c>
      <c r="AJ27" s="106">
        <f>'2006 AMS'!$D$16/1000*'2002 US IO'!AJ27/'2002 US IO'!AJ$92</f>
        <v>3.6681829904478076</v>
      </c>
      <c r="AK27" s="106">
        <f>'2006 AMS'!$D$17/1000*'2002 US IO'!AK27/'2002 US IO'!AK$92</f>
        <v>0.82508242524885012</v>
      </c>
      <c r="AL27" s="106">
        <f>'2006 AMS'!$D$18/1000*'2002 US IO'!AL27/'2002 US IO'!AL$92</f>
        <v>0.99908419843116714</v>
      </c>
      <c r="AM27" s="106">
        <f>'2006 AMS'!$D$19/1000*'2002 US IO'!AM27/'2002 US IO'!AM$92</f>
        <v>0.21972742618625374</v>
      </c>
      <c r="AN27">
        <f>'2002 US IO'!AN27*'Wage Ratios'!$AS$5</f>
        <v>5.7789068595730402E-2</v>
      </c>
      <c r="AO27">
        <f>'2002 US IO'!AO27*'Wage Ratios'!$AT$5</f>
        <v>0.42758511924810699</v>
      </c>
      <c r="AP27">
        <f>'2002 US IO'!AP27*'Wage Ratios'!$AU$5</f>
        <v>1.4003799588083738</v>
      </c>
      <c r="AQ27">
        <f>'2002 US IO'!AQ27*'Wage Ratios'!$AV$5</f>
        <v>0.27793797032772682</v>
      </c>
      <c r="AR27">
        <f>'2002 US IO'!AR27*'Wage Ratios'!$AW$5</f>
        <v>5.1194318838913206</v>
      </c>
      <c r="AS27" s="106">
        <f>'2006 AMS'!$D$20/1000*'2002 US IO'!AS27/'2002 US IO'!AS$92</f>
        <v>0.37452648647316616</v>
      </c>
      <c r="AT27" s="106">
        <f>'2006 AMS'!$D$21/1000*'2002 US IO'!AT27/'2002 US IO'!AT$92</f>
        <v>0.5674985085270039</v>
      </c>
      <c r="AU27">
        <f>'2002 US IO'!AU27*'Wage Ratios'!$AZ$5</f>
        <v>2.4647715082274484</v>
      </c>
      <c r="AV27">
        <f>'2002 US IO'!AV27*'Wage Ratios'!$BA$5</f>
        <v>6.6255530054006675</v>
      </c>
      <c r="AW27">
        <f>'2002 US IO'!AW27*'Wage Ratios'!$BB$5</f>
        <v>1.8404920186694089</v>
      </c>
      <c r="AX27">
        <f>'2002 US IO'!AX27*'Wage Ratios'!$BC$5</f>
        <v>1.731797928930763</v>
      </c>
      <c r="AY27" s="106">
        <f>'2006 AMS'!$D$22/1000*'2002 US IO'!AY27/'2002 US IO'!AY$92</f>
        <v>1.7923655483249408</v>
      </c>
      <c r="AZ27" s="106">
        <f>'2006 AMS'!$D$23/1000*'2002 US IO'!AZ27/'2002 US IO'!AZ$92</f>
        <v>0.52893467549800177</v>
      </c>
      <c r="BA27" s="108">
        <f>'2002 US IO'!BA27*('Energy Outputs'!$D$12*1000)/'2002 US IO'!BA$92</f>
        <v>0</v>
      </c>
      <c r="BB27" s="108">
        <f>'2002 US IO'!BB27*('Energy Outputs'!$D$4*1000)/'2002 US IO'!BB$92</f>
        <v>2.5840651251392548</v>
      </c>
      <c r="BC27">
        <f>'2002 US IO'!BC27*'Wage Ratios'!$BI$5</f>
        <v>0.56048568315210168</v>
      </c>
      <c r="BD27" s="106">
        <f>'2006 AMS'!$D$24/1000*'2002 US IO'!BC27/'2002 US IO'!BC$92</f>
        <v>0.22107185778201546</v>
      </c>
      <c r="BE27">
        <f>'2002 US IO'!BE27*'Wage Ratios'!$BK$5</f>
        <v>8.0162875938681797</v>
      </c>
      <c r="BF27" s="106">
        <f>'2006 AMS'!$D$25/1000*'2002 US IO'!BE27/'2002 US IO'!BE$92</f>
        <v>2.5181449528334827</v>
      </c>
      <c r="BG27" s="106">
        <f>'2006 AMS'!$D$26/1000*'2002 US IO'!BF27/'2002 US IO'!BF$92</f>
        <v>0.68679537404165636</v>
      </c>
      <c r="BH27">
        <f>'2002 US IO'!BH27*'Wage Ratios'!$BN$5</f>
        <v>0.68324478706308356</v>
      </c>
      <c r="BI27">
        <f>'2002 US IO'!BI27*'Wage Ratios'!$BO$5</f>
        <v>0.17552135726762533</v>
      </c>
      <c r="BJ27">
        <f>'2002 US IO'!BJ27*'Wage Ratios'!$BP$5</f>
        <v>0.37755901875665243</v>
      </c>
      <c r="BK27">
        <f>'2002 US IO'!BK27*'Wage Ratios'!$BQ$5</f>
        <v>0.6602984110952399</v>
      </c>
      <c r="BL27">
        <f>'2002 US IO'!BL27*'Wage Ratios'!$BR$5</f>
        <v>0.14938872587813054</v>
      </c>
      <c r="BM27">
        <f>'2002 US IO'!BM27*'Wage Ratios'!$BS$5</f>
        <v>0.27422153183137143</v>
      </c>
      <c r="BN27">
        <f>'2002 US IO'!BN27*'Wage Ratios'!$BT$5</f>
        <v>8.0745828516553306E-2</v>
      </c>
      <c r="BO27">
        <f>'2002 US IO'!BO27*'Wage Ratios'!$BU$5</f>
        <v>0.31929383173577891</v>
      </c>
      <c r="BP27">
        <f>'2002 US IO'!BP27*'Wage Ratios'!$BV$5</f>
        <v>0.29985848057820991</v>
      </c>
      <c r="BQ27">
        <f>'2002 US IO'!BQ27*'Wage Ratios'!$BW$5</f>
        <v>0.7985511599233508</v>
      </c>
      <c r="BR27" s="106">
        <f>'2006 AMS'!$D$27/1000*'2002 US IO'!BQ27/'2002 US IO'!BQ$92</f>
        <v>8.4163367548235418E-2</v>
      </c>
      <c r="BS27">
        <f>'2002 US IO'!BS27*'Wage Ratios'!$BY$5</f>
        <v>2.6253902391355157</v>
      </c>
      <c r="BT27">
        <f>'2002 US IO'!BT27*'Wage Ratios'!$BZ$5</f>
        <v>0.93986143174517522</v>
      </c>
      <c r="BU27">
        <f>'2002 US IO'!BU27*'Wage Ratios'!$CL$5</f>
        <v>1.6032339591185476</v>
      </c>
      <c r="BV27">
        <f>'2002 US IO'!BV27*'Wage Ratios'!$CG$5</f>
        <v>0.19479551944934048</v>
      </c>
      <c r="BW27">
        <f>'2002 US IO'!BW27*AVERAGE('Wage Ratios'!$CA$5:$CF$5,'Wage Ratios'!$CH$5:$CK$5)</f>
        <v>6.4708030940967403</v>
      </c>
      <c r="BX27">
        <f>'2002 US IO'!BX27*'Wage Ratios'!$CM$5</f>
        <v>0.28126613291781216</v>
      </c>
      <c r="BY27" s="106">
        <f>'2006 AMS'!$D$28/1000*'2002 US IO'!BX27/'2002 US IO'!BX$92</f>
        <v>0.15717153256151808</v>
      </c>
      <c r="BZ27" s="106">
        <f>'2006 AMS'!$D$29/1000*'2002 US IO'!BY27/'2002 US IO'!BY$92</f>
        <v>0.44411890472314386</v>
      </c>
      <c r="CA27">
        <f>'2002 US IO'!CA27*'Wage Ratios'!$CP$5</f>
        <v>9.5936453614606076</v>
      </c>
      <c r="CB27" s="106">
        <f>'2006 AMS'!$D$30/1000*'2002 US IO'!CA27/'2002 US IO'!CA$92</f>
        <v>3.7345963782429341</v>
      </c>
      <c r="CC27" s="106">
        <f>'2006 AMS'!$D$31/1000*'2002 US IO'!CB27/'2002 US IO'!CB$92</f>
        <v>3.8194687216553454E-2</v>
      </c>
      <c r="CD27" s="106">
        <f>'2006 AMS'!$D$32/1000*'2002 US IO'!CC27/'2002 US IO'!CC$92</f>
        <v>0.15403784439379342</v>
      </c>
      <c r="CE27" s="106">
        <f>'2006 AMS'!$D$33/1000*'2002 US IO'!CD27/'2002 US IO'!CD$92</f>
        <v>5.2869416405444659E-2</v>
      </c>
      <c r="CF27" s="106">
        <f>'2006 AMS'!$D$34/1000*'2002 US IO'!CE27/'2002 US IO'!CE$92</f>
        <v>0.14251784930011974</v>
      </c>
      <c r="CG27" s="106">
        <f>'2006 AMS'!$D$35/1000*'2002 US IO'!CF27/'2002 US IO'!CF$92</f>
        <v>0.11480565018299294</v>
      </c>
      <c r="CH27">
        <f>'2002 US IO'!CH27*AVERAGE('Wage Ratios'!$CW$5:$CY$5)</f>
        <v>3.069777750130422</v>
      </c>
      <c r="CI27" s="106">
        <f>'2006 AMS'!$D$36/1000*'2002 US IO'!CH27/'2002 US IO'!CH$92</f>
        <v>0.21974408932225165</v>
      </c>
      <c r="CJ27">
        <v>0</v>
      </c>
      <c r="CK27">
        <v>0</v>
      </c>
    </row>
    <row r="28" spans="1:89" x14ac:dyDescent="0.25">
      <c r="A28" t="s">
        <v>135</v>
      </c>
      <c r="B28">
        <f>'2002 US IO'!B28*AVERAGE('Wage Ratios'!$D$5:$F$5,'Wage Ratios'!$H$5)</f>
        <v>0</v>
      </c>
      <c r="C28">
        <f>'2002 US IO'!C28*'Wage Ratios'!$G$5</f>
        <v>0</v>
      </c>
      <c r="D28">
        <f>'2002 US IO'!D28*'Wage Ratios'!$I$5</f>
        <v>12.573438204623873</v>
      </c>
      <c r="E28">
        <f>'2002 US IO'!E28*'Wage Ratios'!$J$5</f>
        <v>0.15369849704166508</v>
      </c>
      <c r="F28">
        <f>'2002 US IO'!F28*'Wage Ratios'!$K$5</f>
        <v>0</v>
      </c>
      <c r="G28">
        <f>'2002 US IO'!G28*'Wage Ratios'!$L$5</f>
        <v>0.13490457760828034</v>
      </c>
      <c r="H28">
        <f>'2002 US IO'!H28*'Wage Ratios'!$M$5</f>
        <v>93.90940401771806</v>
      </c>
      <c r="I28" s="106">
        <f>'2006 AMS'!$D$5/1000*'2002 US IO'!I28/SUM('2002 US IO'!$I$2:$I$89)</f>
        <v>1.8111055615538649E-2</v>
      </c>
      <c r="J28">
        <f>'2002 US IO'!J28*'Wage Ratios'!$O$5</f>
        <v>6.3070489285046952E-2</v>
      </c>
      <c r="K28">
        <f>'2002 US IO'!K28*'Wage Ratios'!$P$5</f>
        <v>0.36616377716370591</v>
      </c>
      <c r="L28">
        <f>'2002 US IO'!L28*'Wage Ratios'!$Q$5</f>
        <v>0</v>
      </c>
      <c r="M28">
        <f>'2002 US IO'!M28*'Wage Ratios'!$R$5</f>
        <v>1.1347299138651784E-2</v>
      </c>
      <c r="N28" s="106">
        <f>'2006 AMS'!$D$6/1000*'2002 US IO'!N28/SUM('2002 US IO'!$N$2:$N$89)</f>
        <v>7.1072625198557032E-2</v>
      </c>
      <c r="O28" s="106">
        <f>'2006 AMS'!$D$7/1000*'2002 US IO'!O28/'2002 US IO'!$O$92</f>
        <v>1.9044319193939431E-2</v>
      </c>
      <c r="P28" s="106">
        <f>'2006 AMS'!$D$8/1000*'2002 US IO'!P28/'2002 US IO'!$P$92</f>
        <v>9.4207899201457571E-3</v>
      </c>
      <c r="Q28">
        <f>'2002 US IO'!Q28*'Wage Ratios'!$V$5</f>
        <v>0</v>
      </c>
      <c r="R28" s="106">
        <f>'2006 AMS'!$D$9/1000*'2002 US IO'!R28/'2002 US IO'!$R$92</f>
        <v>0.14889974520730623</v>
      </c>
      <c r="S28" s="106">
        <f>'2006 AMS'!$D$10/1000*'2002 US IO'!S28/'2002 US IO'!$S$92</f>
        <v>0.2563415702406292</v>
      </c>
      <c r="T28" s="106">
        <f>'2006 AMS'!$D$11/1000*'2002 US IO'!T28/'2002 US IO'!$T$92</f>
        <v>0</v>
      </c>
      <c r="U28" s="106">
        <f>'2006 AMS'!$D$12/1000*'2002 US IO'!U28/'2002 US IO'!$U$92</f>
        <v>3.652534473721037E-2</v>
      </c>
      <c r="V28" s="106">
        <f>'2006 AMS'!$D$13/1000*'2002 US IO'!V28/'2002 US IO'!V$92</f>
        <v>0.16492356150230553</v>
      </c>
      <c r="W28">
        <f>'2002 US IO'!W28*'Wage Ratios'!$AB$5</f>
        <v>1.097926191338874</v>
      </c>
      <c r="X28">
        <f>'2002 US IO'!X28*'Wage Ratios'!$AC$5</f>
        <v>2.3989309473426919</v>
      </c>
      <c r="Y28" s="108">
        <f>'2002 US IO'!Y28*('Energy Outputs'!$D$16*1000)/'2002 US IO'!Y$92</f>
        <v>2.1291829275445369</v>
      </c>
      <c r="Z28" s="108">
        <f>'2002 US IO'!Z28*('Energy Outputs'!$D$20*1000)/'2002 US IO'!Z$92</f>
        <v>19.278728941574428</v>
      </c>
      <c r="AA28" s="105">
        <f>'2002 US IO'!AA28*'Wage Ratios'!$AF$5</f>
        <v>0</v>
      </c>
      <c r="AB28">
        <f>'2002 US IO'!AB28*'Wage Ratios'!$AG$5</f>
        <v>446.76016131049573</v>
      </c>
      <c r="AC28" s="106">
        <f>'2006 AMS'!$D$14/1000*'2002 US IO'!AC28/'2002 US IO'!AC$92</f>
        <v>1.7047591906569341E-2</v>
      </c>
      <c r="AD28">
        <f>'2002 US IO'!AD28*'Wage Ratios'!$AI$5</f>
        <v>5.6002166996341423</v>
      </c>
      <c r="AE28">
        <f>'2002 US IO'!AE28*'Wage Ratios'!$AJ$5</f>
        <v>0</v>
      </c>
      <c r="AF28">
        <f>'2002 US IO'!AF28*'Wage Ratios'!$AK$5</f>
        <v>0</v>
      </c>
      <c r="AG28">
        <f>'2002 US IO'!AG28*'Wage Ratios'!$AL$5</f>
        <v>1.2534351370772601E-2</v>
      </c>
      <c r="AH28">
        <f>'2002 US IO'!AH28*'Wage Ratios'!$AM$5</f>
        <v>0.59187110244391994</v>
      </c>
      <c r="AI28" s="106">
        <f>'2006 AMS'!$D$15/1000*'2002 US IO'!AI28/'2002 US IO'!AI$92</f>
        <v>0</v>
      </c>
      <c r="AJ28" s="106">
        <f>'2006 AMS'!$D$16/1000*'2002 US IO'!AJ28/'2002 US IO'!AJ$92</f>
        <v>5.9576678911765497E-2</v>
      </c>
      <c r="AK28" s="106">
        <f>'2006 AMS'!$D$17/1000*'2002 US IO'!AK28/'2002 US IO'!AK$92</f>
        <v>5.8292321160936522E-2</v>
      </c>
      <c r="AL28" s="106">
        <f>'2006 AMS'!$D$18/1000*'2002 US IO'!AL28/'2002 US IO'!AL$92</f>
        <v>3.3900698693479933E-2</v>
      </c>
      <c r="AM28" s="106">
        <f>'2006 AMS'!$D$19/1000*'2002 US IO'!AM28/'2002 US IO'!AM$92</f>
        <v>7.0238832109227661E-3</v>
      </c>
      <c r="AN28">
        <f>'2002 US IO'!AN28*'Wage Ratios'!$AS$5</f>
        <v>0</v>
      </c>
      <c r="AO28">
        <f>'2002 US IO'!AO28*'Wage Ratios'!$AT$5</f>
        <v>8.9271995233218693</v>
      </c>
      <c r="AP28">
        <f>'2002 US IO'!AP28*'Wage Ratios'!$AU$5</f>
        <v>0</v>
      </c>
      <c r="AQ28">
        <f>'2002 US IO'!AQ28*'Wage Ratios'!$AV$5</f>
        <v>0</v>
      </c>
      <c r="AR28">
        <f>'2002 US IO'!AR28*'Wage Ratios'!$AW$5</f>
        <v>26.813635372405294</v>
      </c>
      <c r="AS28" s="106">
        <f>'2006 AMS'!$D$20/1000*'2002 US IO'!AS28/'2002 US IO'!AS$92</f>
        <v>0.12662247658527551</v>
      </c>
      <c r="AT28" s="106">
        <f>'2006 AMS'!$D$21/1000*'2002 US IO'!AT28/'2002 US IO'!AT$92</f>
        <v>5.5149985497423185E-2</v>
      </c>
      <c r="AU28">
        <f>'2002 US IO'!AU28*'Wage Ratios'!$AZ$5</f>
        <v>2.2589270829011387</v>
      </c>
      <c r="AV28">
        <f>'2002 US IO'!AV28*'Wage Ratios'!$BA$5</f>
        <v>10.304962716899125</v>
      </c>
      <c r="AW28">
        <f>'2002 US IO'!AW28*'Wage Ratios'!$BB$5</f>
        <v>0</v>
      </c>
      <c r="AX28">
        <f>'2002 US IO'!AX28*'Wage Ratios'!$BC$5</f>
        <v>0</v>
      </c>
      <c r="AY28" s="106">
        <f>'2006 AMS'!$D$22/1000*'2002 US IO'!AY28/'2002 US IO'!AY$92</f>
        <v>0.12628265244175554</v>
      </c>
      <c r="AZ28" s="106">
        <f>'2006 AMS'!$D$23/1000*'2002 US IO'!AZ28/'2002 US IO'!AZ$92</f>
        <v>2.8777882924064149E-2</v>
      </c>
      <c r="BA28" s="108">
        <f>'2002 US IO'!BA28*('Energy Outputs'!$D$12*1000)/'2002 US IO'!BA$92</f>
        <v>5.8254447943625116E-2</v>
      </c>
      <c r="BB28" s="108">
        <f>'2002 US IO'!BB28*('Energy Outputs'!$D$4*1000)/'2002 US IO'!BB$92</f>
        <v>1.733703066536137</v>
      </c>
      <c r="BC28">
        <f>'2002 US IO'!BC28*'Wage Ratios'!$BI$5</f>
        <v>48.281389642909154</v>
      </c>
      <c r="BD28" s="106">
        <f>'2006 AMS'!$D$24/1000*'2002 US IO'!BC28/'2002 US IO'!BC$92</f>
        <v>19.043584565136388</v>
      </c>
      <c r="BE28">
        <f>'2002 US IO'!BE28*'Wage Ratios'!$BK$5</f>
        <v>107.34112987081568</v>
      </c>
      <c r="BF28" s="106">
        <f>'2006 AMS'!$D$25/1000*'2002 US IO'!BE28/'2002 US IO'!BE$92</f>
        <v>33.71891555168208</v>
      </c>
      <c r="BG28" s="106">
        <f>'2006 AMS'!$D$26/1000*'2002 US IO'!BF28/'2002 US IO'!BF$92</f>
        <v>4.7448306212657866E-2</v>
      </c>
      <c r="BH28">
        <f>'2002 US IO'!BH28*'Wage Ratios'!$BN$5</f>
        <v>4.1347892370235435</v>
      </c>
      <c r="BI28">
        <f>'2002 US IO'!BI28*'Wage Ratios'!$BO$5</f>
        <v>0</v>
      </c>
      <c r="BJ28">
        <f>'2002 US IO'!BJ28*'Wage Ratios'!$BP$5</f>
        <v>0</v>
      </c>
      <c r="BK28">
        <f>'2002 US IO'!BK28*'Wage Ratios'!$BQ$5</f>
        <v>6.3935073157430162</v>
      </c>
      <c r="BL28">
        <f>'2002 US IO'!BL28*'Wage Ratios'!$BR$5</f>
        <v>3.6735238930753589</v>
      </c>
      <c r="BM28">
        <f>'2002 US IO'!BM28*'Wage Ratios'!$BS$5</f>
        <v>0</v>
      </c>
      <c r="BN28">
        <f>'2002 US IO'!BN28*'Wage Ratios'!$BT$5</f>
        <v>0</v>
      </c>
      <c r="BO28">
        <f>'2002 US IO'!BO28*'Wage Ratios'!$BU$5</f>
        <v>0</v>
      </c>
      <c r="BP28">
        <f>'2002 US IO'!BP28*'Wage Ratios'!$BV$5</f>
        <v>0</v>
      </c>
      <c r="BQ28">
        <f>'2002 US IO'!BQ28*'Wage Ratios'!$BW$5</f>
        <v>0</v>
      </c>
      <c r="BR28" s="106">
        <f>'2006 AMS'!$D$27/1000*'2002 US IO'!BQ28/'2002 US IO'!BQ$92</f>
        <v>0</v>
      </c>
      <c r="BS28">
        <f>'2002 US IO'!BS28*'Wage Ratios'!$BY$5</f>
        <v>13.136355886714293</v>
      </c>
      <c r="BT28">
        <f>'2002 US IO'!BT28*'Wage Ratios'!$BZ$5</f>
        <v>51.282265843356463</v>
      </c>
      <c r="BU28">
        <f>'2002 US IO'!BU28*'Wage Ratios'!$CL$5</f>
        <v>41.970436108360872</v>
      </c>
      <c r="BV28">
        <f>'2002 US IO'!BV28*'Wage Ratios'!$CG$5</f>
        <v>5.0994758792025943</v>
      </c>
      <c r="BW28">
        <f>'2002 US IO'!BW28*AVERAGE('Wage Ratios'!$CA$5:$CF$5,'Wage Ratios'!$CH$5:$CK$5)</f>
        <v>169.39662878641005</v>
      </c>
      <c r="BX28">
        <f>'2002 US IO'!BX28*'Wage Ratios'!$CM$5</f>
        <v>1.8363534259019584E-2</v>
      </c>
      <c r="BY28" s="106">
        <f>'2006 AMS'!$D$28/1000*'2002 US IO'!BX28/'2002 US IO'!BX$92</f>
        <v>1.0261544085648677E-2</v>
      </c>
      <c r="BZ28" s="106">
        <f>'2006 AMS'!$D$29/1000*'2002 US IO'!BY28/'2002 US IO'!BY$92</f>
        <v>0</v>
      </c>
      <c r="CA28">
        <f>'2002 US IO'!CA28*'Wage Ratios'!$CP$5</f>
        <v>4.5964400555755711</v>
      </c>
      <c r="CB28" s="106">
        <f>'2006 AMS'!$D$30/1000*'2002 US IO'!CA28/'2002 US IO'!CA$92</f>
        <v>1.7892936144295644</v>
      </c>
      <c r="CC28" s="106">
        <f>'2006 AMS'!$D$31/1000*'2002 US IO'!CB28/'2002 US IO'!CB$92</f>
        <v>1.1378247597236017E-2</v>
      </c>
      <c r="CD28" s="106">
        <f>'2006 AMS'!$D$32/1000*'2002 US IO'!CC28/'2002 US IO'!CC$92</f>
        <v>0</v>
      </c>
      <c r="CE28" s="106">
        <f>'2006 AMS'!$D$33/1000*'2002 US IO'!CD28/'2002 US IO'!CD$92</f>
        <v>9.4289502396757859E-4</v>
      </c>
      <c r="CF28" s="106">
        <f>'2006 AMS'!$D$34/1000*'2002 US IO'!CE28/'2002 US IO'!CE$92</f>
        <v>0</v>
      </c>
      <c r="CG28" s="106">
        <f>'2006 AMS'!$D$35/1000*'2002 US IO'!CF28/'2002 US IO'!CF$92</f>
        <v>8.8981121766411111E-3</v>
      </c>
      <c r="CH28">
        <f>'2002 US IO'!CH28*AVERAGE('Wage Ratios'!$CW$5:$CY$5)</f>
        <v>37.457621363339697</v>
      </c>
      <c r="CI28" s="106">
        <f>'2006 AMS'!$D$36/1000*'2002 US IO'!CH28/'2002 US IO'!CH$92</f>
        <v>2.6813312117840113</v>
      </c>
      <c r="CJ28">
        <v>0</v>
      </c>
      <c r="CK28">
        <v>0</v>
      </c>
    </row>
    <row r="29" spans="1:89" x14ac:dyDescent="0.25">
      <c r="A29" t="s">
        <v>134</v>
      </c>
      <c r="B29">
        <f>'2002 US IO'!B29*AVERAGE('Wage Ratios'!$D$5:$F$5,'Wage Ratios'!$H$5)</f>
        <v>6.483725375922277</v>
      </c>
      <c r="C29">
        <f>'2002 US IO'!C29*'Wage Ratios'!$G$5</f>
        <v>117.57828272061492</v>
      </c>
      <c r="D29">
        <f>'2002 US IO'!D29*'Wage Ratios'!$I$5</f>
        <v>44.106759795953984</v>
      </c>
      <c r="E29">
        <f>'2002 US IO'!E29*'Wage Ratios'!$J$5</f>
        <v>23.911133140162306</v>
      </c>
      <c r="F29">
        <f>'2002 US IO'!F29*'Wage Ratios'!$K$5</f>
        <v>12.613741777691269</v>
      </c>
      <c r="G29">
        <f>'2002 US IO'!G29*'Wage Ratios'!$L$5</f>
        <v>9.692127347105993</v>
      </c>
      <c r="H29">
        <f>'2002 US IO'!H29*'Wage Ratios'!$M$5</f>
        <v>56.032754440533381</v>
      </c>
      <c r="I29" s="106">
        <f>'2006 AMS'!$D$5/1000*'2002 US IO'!I29/SUM('2002 US IO'!$I$2:$I$89)</f>
        <v>8.9363178579745686</v>
      </c>
      <c r="J29">
        <f>'2002 US IO'!J29*'Wage Ratios'!$O$5</f>
        <v>76.894685545355429</v>
      </c>
      <c r="K29">
        <f>'2002 US IO'!K29*'Wage Ratios'!$P$5</f>
        <v>22.934548266876348</v>
      </c>
      <c r="L29">
        <f>'2002 US IO'!L29*'Wage Ratios'!$Q$5</f>
        <v>0.86722877536723186</v>
      </c>
      <c r="M29">
        <f>'2002 US IO'!M29*'Wage Ratios'!$R$5</f>
        <v>18.372105172291604</v>
      </c>
      <c r="N29" s="106">
        <f>'2006 AMS'!$D$6/1000*'2002 US IO'!N29/SUM('2002 US IO'!$N$2:$N$89)</f>
        <v>4.3278234212682918</v>
      </c>
      <c r="O29" s="106">
        <f>'2006 AMS'!$D$7/1000*'2002 US IO'!O29/'2002 US IO'!$O$92</f>
        <v>10.631820238606823</v>
      </c>
      <c r="P29" s="106">
        <f>'2006 AMS'!$D$8/1000*'2002 US IO'!P29/'2002 US IO'!$P$92</f>
        <v>2.6318363080401341</v>
      </c>
      <c r="Q29">
        <f>'2002 US IO'!Q29*'Wage Ratios'!$V$5</f>
        <v>102.45140189112269</v>
      </c>
      <c r="R29" s="106">
        <f>'2006 AMS'!$D$9/1000*'2002 US IO'!R29/'2002 US IO'!$R$92</f>
        <v>200.27886871288308</v>
      </c>
      <c r="S29" s="106">
        <f>'2006 AMS'!$D$10/1000*'2002 US IO'!S29/'2002 US IO'!$S$92</f>
        <v>574.99181167895142</v>
      </c>
      <c r="T29" s="106">
        <f>'2006 AMS'!$D$11/1000*'2002 US IO'!T29/'2002 US IO'!$T$92</f>
        <v>7.3424936383361796</v>
      </c>
      <c r="U29" s="106">
        <f>'2006 AMS'!$D$12/1000*'2002 US IO'!U29/'2002 US IO'!$U$92</f>
        <v>34.235509833427017</v>
      </c>
      <c r="V29" s="106">
        <f>'2006 AMS'!$D$13/1000*'2002 US IO'!V29/'2002 US IO'!V$92</f>
        <v>244.14070461948654</v>
      </c>
      <c r="W29">
        <f>'2002 US IO'!W29*'Wage Ratios'!$AB$5</f>
        <v>1076.2647530087638</v>
      </c>
      <c r="X29">
        <f>'2002 US IO'!X29*'Wage Ratios'!$AC$5</f>
        <v>1426.8405426658851</v>
      </c>
      <c r="Y29" s="108">
        <f>'2002 US IO'!Y29*('Energy Outputs'!$D$16*1000)/'2002 US IO'!Y$92</f>
        <v>4.176766160748195</v>
      </c>
      <c r="Z29" s="108">
        <f>'2002 US IO'!Z29*('Energy Outputs'!$D$20*1000)/'2002 US IO'!Z$92</f>
        <v>119.18395595379999</v>
      </c>
      <c r="AA29" s="105">
        <f>'2002 US IO'!AA29*'Wage Ratios'!$AF$5</f>
        <v>13.211605244108565</v>
      </c>
      <c r="AB29">
        <f>'2002 US IO'!AB29*'Wage Ratios'!$AG$5</f>
        <v>213.57978277030898</v>
      </c>
      <c r="AC29" s="106">
        <f>'2006 AMS'!$D$14/1000*'2002 US IO'!AC29/'2002 US IO'!AC$92</f>
        <v>493.11004556984165</v>
      </c>
      <c r="AD29">
        <f>'2002 US IO'!AD29*'Wage Ratios'!$AI$5</f>
        <v>8.9336349119852834</v>
      </c>
      <c r="AE29">
        <f>'2002 US IO'!AE29*'Wage Ratios'!$AJ$5</f>
        <v>1.5495876529571011</v>
      </c>
      <c r="AF29">
        <f>'2002 US IO'!AF29*'Wage Ratios'!$AK$5</f>
        <v>14.198645262155857</v>
      </c>
      <c r="AG29">
        <f>'2002 US IO'!AG29*'Wage Ratios'!$AL$5</f>
        <v>18.443315710085113</v>
      </c>
      <c r="AH29">
        <f>'2002 US IO'!AH29*'Wage Ratios'!$AM$5</f>
        <v>2.7516978308228093</v>
      </c>
      <c r="AI29" s="106">
        <f>'2006 AMS'!$D$15/1000*'2002 US IO'!AI29/'2002 US IO'!AI$92</f>
        <v>19.743273163436143</v>
      </c>
      <c r="AJ29" s="106">
        <f>'2006 AMS'!$D$16/1000*'2002 US IO'!AJ29/'2002 US IO'!AJ$92</f>
        <v>32.930607660477065</v>
      </c>
      <c r="AK29" s="106">
        <f>'2006 AMS'!$D$17/1000*'2002 US IO'!AK29/'2002 US IO'!AK$92</f>
        <v>9.2727847047194629</v>
      </c>
      <c r="AL29" s="106">
        <f>'2006 AMS'!$D$18/1000*'2002 US IO'!AL29/'2002 US IO'!AL$92</f>
        <v>10.055209602490752</v>
      </c>
      <c r="AM29" s="106">
        <f>'2006 AMS'!$D$19/1000*'2002 US IO'!AM29/'2002 US IO'!AM$92</f>
        <v>2.8225583434050847</v>
      </c>
      <c r="AN29">
        <f>'2002 US IO'!AN29*'Wage Ratios'!$AS$5</f>
        <v>1.9753206517131543</v>
      </c>
      <c r="AO29">
        <f>'2002 US IO'!AO29*'Wage Ratios'!$AT$5</f>
        <v>36.415376170028985</v>
      </c>
      <c r="AP29">
        <f>'2002 US IO'!AP29*'Wage Ratios'!$AU$5</f>
        <v>7.9468792962614385</v>
      </c>
      <c r="AQ29">
        <f>'2002 US IO'!AQ29*'Wage Ratios'!$AV$5</f>
        <v>4.4098090619330419</v>
      </c>
      <c r="AR29">
        <f>'2002 US IO'!AR29*'Wage Ratios'!$AW$5</f>
        <v>233.19636996307926</v>
      </c>
      <c r="AS29" s="106">
        <f>'2006 AMS'!$D$20/1000*'2002 US IO'!AS29/'2002 US IO'!AS$92</f>
        <v>77.055025393857278</v>
      </c>
      <c r="AT29" s="106">
        <f>'2006 AMS'!$D$21/1000*'2002 US IO'!AT29/'2002 US IO'!AT$92</f>
        <v>553.0616455451194</v>
      </c>
      <c r="AU29">
        <f>'2002 US IO'!AU29*'Wage Ratios'!$AZ$5</f>
        <v>3.9485434153078747</v>
      </c>
      <c r="AV29">
        <f>'2002 US IO'!AV29*'Wage Ratios'!$BA$5</f>
        <v>15.945818097500853</v>
      </c>
      <c r="AW29">
        <f>'2002 US IO'!AW29*'Wage Ratios'!$BB$5</f>
        <v>5.1883738843257525</v>
      </c>
      <c r="AX29">
        <f>'2002 US IO'!AX29*'Wage Ratios'!$BC$5</f>
        <v>13.055533483521726</v>
      </c>
      <c r="AY29" s="106">
        <f>'2006 AMS'!$D$22/1000*'2002 US IO'!AY29/'2002 US IO'!AY$92</f>
        <v>175.31502909540336</v>
      </c>
      <c r="AZ29" s="106">
        <f>'2006 AMS'!$D$23/1000*'2002 US IO'!AZ29/'2002 US IO'!AZ$92</f>
        <v>25.155303043806136</v>
      </c>
      <c r="BA29" s="108">
        <f>'2002 US IO'!BA29*('Energy Outputs'!$D$12*1000)/'2002 US IO'!BA$92</f>
        <v>4.1201933893038749</v>
      </c>
      <c r="BB29" s="108">
        <f>'2002 US IO'!BB29*('Energy Outputs'!$D$4*1000)/'2002 US IO'!BB$92</f>
        <v>52.789160939269486</v>
      </c>
      <c r="BC29">
        <f>'2002 US IO'!BC29*'Wage Ratios'!$BI$5</f>
        <v>51.981625977931053</v>
      </c>
      <c r="BD29" s="106">
        <f>'2006 AMS'!$D$24/1000*'2002 US IO'!BC29/'2002 US IO'!BC$92</f>
        <v>20.50306541434448</v>
      </c>
      <c r="BE29">
        <f>'2002 US IO'!BE29*'Wage Ratios'!$BK$5</f>
        <v>242.51615972283017</v>
      </c>
      <c r="BF29" s="106">
        <f>'2006 AMS'!$D$25/1000*'2002 US IO'!BE29/'2002 US IO'!BE$92</f>
        <v>76.18125428206109</v>
      </c>
      <c r="BG29" s="106">
        <f>'2006 AMS'!$D$26/1000*'2002 US IO'!BF29/'2002 US IO'!BF$92</f>
        <v>41.837126235916344</v>
      </c>
      <c r="BH29">
        <f>'2002 US IO'!BH29*'Wage Ratios'!$BN$5</f>
        <v>11.689893875336418</v>
      </c>
      <c r="BI29">
        <f>'2002 US IO'!BI29*'Wage Ratios'!$BO$5</f>
        <v>19.53160048286373</v>
      </c>
      <c r="BJ29">
        <f>'2002 US IO'!BJ29*'Wage Ratios'!$BP$5</f>
        <v>0.980948031122441</v>
      </c>
      <c r="BK29">
        <f>'2002 US IO'!BK29*'Wage Ratios'!$BQ$5</f>
        <v>105.53298867362457</v>
      </c>
      <c r="BL29">
        <f>'2002 US IO'!BL29*'Wage Ratios'!$BR$5</f>
        <v>41.019402561681972</v>
      </c>
      <c r="BM29">
        <f>'2002 US IO'!BM29*'Wage Ratios'!$BS$5</f>
        <v>14.427149477240404</v>
      </c>
      <c r="BN29">
        <f>'2002 US IO'!BN29*'Wage Ratios'!$BT$5</f>
        <v>3.1926289962705523</v>
      </c>
      <c r="BO29">
        <f>'2002 US IO'!BO29*'Wage Ratios'!$BU$5</f>
        <v>45.831431746824428</v>
      </c>
      <c r="BP29">
        <f>'2002 US IO'!BP29*'Wage Ratios'!$BV$5</f>
        <v>36.528191343936939</v>
      </c>
      <c r="BQ29">
        <f>'2002 US IO'!BQ29*'Wage Ratios'!$BW$5</f>
        <v>45.144043143200093</v>
      </c>
      <c r="BR29" s="106">
        <f>'2006 AMS'!$D$27/1000*'2002 US IO'!BQ29/'2002 US IO'!BQ$92</f>
        <v>4.7579602740032838</v>
      </c>
      <c r="BS29">
        <f>'2002 US IO'!BS29*'Wage Ratios'!$BY$5</f>
        <v>12.267009576671779</v>
      </c>
      <c r="BT29">
        <f>'2002 US IO'!BT29*'Wage Ratios'!$BZ$5</f>
        <v>0.9504386681174064</v>
      </c>
      <c r="BU29">
        <f>'2002 US IO'!BU29*'Wage Ratios'!$CL$5</f>
        <v>13.585072698837642</v>
      </c>
      <c r="BV29">
        <f>'2002 US IO'!BV29*'Wage Ratios'!$CG$5</f>
        <v>1.650608308335775</v>
      </c>
      <c r="BW29">
        <f>'2002 US IO'!BW29*AVERAGE('Wage Ratios'!$CA$5:$CF$5,'Wage Ratios'!$CH$5:$CK$5)</f>
        <v>54.830631520241987</v>
      </c>
      <c r="BX29">
        <f>'2002 US IO'!BX29*'Wage Ratios'!$CM$5</f>
        <v>5.1072320220893497</v>
      </c>
      <c r="BY29" s="106">
        <f>'2006 AMS'!$D$28/1000*'2002 US IO'!BX29/'2002 US IO'!BX$92</f>
        <v>2.8539215714733839</v>
      </c>
      <c r="BZ29" s="106">
        <f>'2006 AMS'!$D$29/1000*'2002 US IO'!BY29/'2002 US IO'!BY$92</f>
        <v>2.8993775909714938</v>
      </c>
      <c r="CA29">
        <f>'2002 US IO'!CA29*'Wage Ratios'!$CP$5</f>
        <v>82.208921240760318</v>
      </c>
      <c r="CB29" s="106">
        <f>'2006 AMS'!$D$30/1000*'2002 US IO'!CA29/'2002 US IO'!CA$92</f>
        <v>32.002135575945402</v>
      </c>
      <c r="CC29" s="106">
        <f>'2006 AMS'!$D$31/1000*'2002 US IO'!CB29/'2002 US IO'!CB$92</f>
        <v>12.158237749545691</v>
      </c>
      <c r="CD29" s="106">
        <f>'2006 AMS'!$D$32/1000*'2002 US IO'!CC29/'2002 US IO'!CC$92</f>
        <v>123.98667902912746</v>
      </c>
      <c r="CE29" s="106">
        <f>'2006 AMS'!$D$33/1000*'2002 US IO'!CD29/'2002 US IO'!CD$92</f>
        <v>3.7879998903111769</v>
      </c>
      <c r="CF29" s="106">
        <f>'2006 AMS'!$D$34/1000*'2002 US IO'!CE29/'2002 US IO'!CE$92</f>
        <v>182.1053390685135</v>
      </c>
      <c r="CG29" s="106">
        <f>'2006 AMS'!$D$35/1000*'2002 US IO'!CF29/'2002 US IO'!CF$92</f>
        <v>16.97457666807561</v>
      </c>
      <c r="CH29">
        <f>'2002 US IO'!CH29*AVERAGE('Wage Ratios'!$CW$5:$CY$5)</f>
        <v>46.774559123044703</v>
      </c>
      <c r="CI29" s="106">
        <f>'2006 AMS'!$D$36/1000*'2002 US IO'!CH29/'2002 US IO'!CH$92</f>
        <v>3.3482661399531577</v>
      </c>
      <c r="CJ29">
        <v>0</v>
      </c>
      <c r="CK29">
        <v>0</v>
      </c>
    </row>
    <row r="30" spans="1:89" x14ac:dyDescent="0.25">
      <c r="A30" t="s">
        <v>133</v>
      </c>
      <c r="B30">
        <f>'2002 US IO'!B30*AVERAGE('Wage Ratios'!$D$5:$F$5,'Wage Ratios'!$H$5)</f>
        <v>99.40456189932469</v>
      </c>
      <c r="C30">
        <f>'2002 US IO'!C30*'Wage Ratios'!$G$5</f>
        <v>356.6949960425755</v>
      </c>
      <c r="D30">
        <f>'2002 US IO'!D30*'Wage Ratios'!$I$5</f>
        <v>171.30511401319706</v>
      </c>
      <c r="E30">
        <f>'2002 US IO'!E30*'Wage Ratios'!$J$5</f>
        <v>134.57726110879352</v>
      </c>
      <c r="F30">
        <f>'2002 US IO'!F30*'Wage Ratios'!$K$5</f>
        <v>58.248898172033456</v>
      </c>
      <c r="G30">
        <f>'2002 US IO'!G30*'Wage Ratios'!$L$5</f>
        <v>165.75642146375665</v>
      </c>
      <c r="H30">
        <f>'2002 US IO'!H30*'Wage Ratios'!$M$5</f>
        <v>2209.5286352473727</v>
      </c>
      <c r="I30" s="106">
        <f>'2006 AMS'!$D$5/1000*'2002 US IO'!I30/SUM('2002 US IO'!$I$2:$I$89)</f>
        <v>66.212697111811451</v>
      </c>
      <c r="J30">
        <f>'2002 US IO'!J30*'Wage Ratios'!$O$5</f>
        <v>63.130687200600775</v>
      </c>
      <c r="K30">
        <f>'2002 US IO'!K30*'Wage Ratios'!$P$5</f>
        <v>1142.9032512747892</v>
      </c>
      <c r="L30">
        <f>'2002 US IO'!L30*'Wage Ratios'!$Q$5</f>
        <v>6.7974435739936077</v>
      </c>
      <c r="M30">
        <f>'2002 US IO'!M30*'Wage Ratios'!$R$5</f>
        <v>36.487772610093806</v>
      </c>
      <c r="N30" s="106">
        <f>'2006 AMS'!$D$6/1000*'2002 US IO'!N30/SUM('2002 US IO'!$N$2:$N$89)</f>
        <v>25.913219082571509</v>
      </c>
      <c r="O30" s="106">
        <f>'2006 AMS'!$D$7/1000*'2002 US IO'!O30/'2002 US IO'!$O$92</f>
        <v>35.214778489154646</v>
      </c>
      <c r="P30" s="106">
        <f>'2006 AMS'!$D$8/1000*'2002 US IO'!P30/'2002 US IO'!$P$92</f>
        <v>3.5965916023192608</v>
      </c>
      <c r="Q30">
        <f>'2002 US IO'!Q30*'Wage Ratios'!$V$5</f>
        <v>4.9881790122446326</v>
      </c>
      <c r="R30" s="106">
        <f>'2006 AMS'!$D$9/1000*'2002 US IO'!R30/'2002 US IO'!$R$92</f>
        <v>59.39142635851767</v>
      </c>
      <c r="S30" s="106">
        <f>'2006 AMS'!$D$10/1000*'2002 US IO'!S30/'2002 US IO'!$S$92</f>
        <v>216.39956774723029</v>
      </c>
      <c r="T30" s="106">
        <f>'2006 AMS'!$D$11/1000*'2002 US IO'!T30/'2002 US IO'!$T$92</f>
        <v>29.25086667035346</v>
      </c>
      <c r="U30" s="106">
        <f>'2006 AMS'!$D$12/1000*'2002 US IO'!U30/'2002 US IO'!$U$92</f>
        <v>3.6995204912703525</v>
      </c>
      <c r="V30" s="106">
        <f>'2006 AMS'!$D$13/1000*'2002 US IO'!V30/'2002 US IO'!V$92</f>
        <v>82.507112365101591</v>
      </c>
      <c r="W30">
        <f>'2002 US IO'!W30*'Wage Ratios'!$AB$5</f>
        <v>700.72735920193259</v>
      </c>
      <c r="X30">
        <f>'2002 US IO'!X30*'Wage Ratios'!$AC$5</f>
        <v>823.13516738165595</v>
      </c>
      <c r="Y30" s="108">
        <f>'2002 US IO'!Y30*('Energy Outputs'!$D$16*1000)/'2002 US IO'!Y$92</f>
        <v>376.59256213059876</v>
      </c>
      <c r="Z30" s="108">
        <f>'2002 US IO'!Z30*('Energy Outputs'!$D$20*1000)/'2002 US IO'!Z$92</f>
        <v>619.76185512326072</v>
      </c>
      <c r="AA30" s="105">
        <f>'2002 US IO'!AA30*'Wage Ratios'!$AF$5</f>
        <v>230.13106773593361</v>
      </c>
      <c r="AB30">
        <f>'2002 US IO'!AB30*'Wage Ratios'!$AG$5</f>
        <v>1095.5359624647551</v>
      </c>
      <c r="AC30" s="106">
        <f>'2006 AMS'!$D$14/1000*'2002 US IO'!AC30/'2002 US IO'!AC$92</f>
        <v>32.842981560456437</v>
      </c>
      <c r="AD30">
        <f>'2002 US IO'!AD30*'Wage Ratios'!$AI$5</f>
        <v>8819.3811055112619</v>
      </c>
      <c r="AE30">
        <f>'2002 US IO'!AE30*'Wage Ratios'!$AJ$5</f>
        <v>1267.8368465181143</v>
      </c>
      <c r="AF30">
        <f>'2002 US IO'!AF30*'Wage Ratios'!$AK$5</f>
        <v>1586.9601206351788</v>
      </c>
      <c r="AG30">
        <f>'2002 US IO'!AG30*'Wage Ratios'!$AL$5</f>
        <v>4137.5682648513839</v>
      </c>
      <c r="AH30">
        <f>'2002 US IO'!AH30*'Wage Ratios'!$AM$5</f>
        <v>2120.950385071264</v>
      </c>
      <c r="AI30" s="106">
        <f>'2006 AMS'!$D$15/1000*'2002 US IO'!AI30/'2002 US IO'!AI$92</f>
        <v>39.14705517758604</v>
      </c>
      <c r="AJ30" s="106">
        <f>'2006 AMS'!$D$16/1000*'2002 US IO'!AJ30/'2002 US IO'!AJ$92</f>
        <v>258.8535156877976</v>
      </c>
      <c r="AK30" s="106">
        <f>'2006 AMS'!$D$17/1000*'2002 US IO'!AK30/'2002 US IO'!AK$92</f>
        <v>62.034822624549761</v>
      </c>
      <c r="AL30" s="106">
        <f>'2006 AMS'!$D$18/1000*'2002 US IO'!AL30/'2002 US IO'!AL$92</f>
        <v>93.755563725632769</v>
      </c>
      <c r="AM30" s="106">
        <f>'2006 AMS'!$D$19/1000*'2002 US IO'!AM30/'2002 US IO'!AM$92</f>
        <v>22.184232379158086</v>
      </c>
      <c r="AN30">
        <f>'2002 US IO'!AN30*'Wage Ratios'!$AS$5</f>
        <v>3.4797581910571957</v>
      </c>
      <c r="AO30">
        <f>'2002 US IO'!AO30*'Wage Ratios'!$AT$5</f>
        <v>322.8547460397449</v>
      </c>
      <c r="AP30">
        <f>'2002 US IO'!AP30*'Wage Ratios'!$AU$5</f>
        <v>421.9697351122403</v>
      </c>
      <c r="AQ30">
        <f>'2002 US IO'!AQ30*'Wage Ratios'!$AV$5</f>
        <v>217.40222591482046</v>
      </c>
      <c r="AR30">
        <f>'2002 US IO'!AR30*'Wage Ratios'!$AW$5</f>
        <v>669.83112067715081</v>
      </c>
      <c r="AS30" s="106">
        <f>'2006 AMS'!$D$20/1000*'2002 US IO'!AS30/'2002 US IO'!AS$92</f>
        <v>150.12621931685931</v>
      </c>
      <c r="AT30" s="106">
        <f>'2006 AMS'!$D$21/1000*'2002 US IO'!AT30/'2002 US IO'!AT$92</f>
        <v>138.88636724018176</v>
      </c>
      <c r="AU30">
        <f>'2002 US IO'!AU30*'Wage Ratios'!$AZ$5</f>
        <v>637.70890139379821</v>
      </c>
      <c r="AV30">
        <f>'2002 US IO'!AV30*'Wage Ratios'!$BA$5</f>
        <v>188.27406116369991</v>
      </c>
      <c r="AW30">
        <f>'2002 US IO'!AW30*'Wage Ratios'!$BB$5</f>
        <v>78.947805893752232</v>
      </c>
      <c r="AX30">
        <f>'2002 US IO'!AX30*'Wage Ratios'!$BC$5</f>
        <v>129.59603782820682</v>
      </c>
      <c r="AY30" s="106">
        <f>'2006 AMS'!$D$22/1000*'2002 US IO'!AY30/'2002 US IO'!AY$92</f>
        <v>302.32325531414239</v>
      </c>
      <c r="AZ30" s="106">
        <f>'2006 AMS'!$D$23/1000*'2002 US IO'!AZ30/'2002 US IO'!AZ$92</f>
        <v>82.262377756215628</v>
      </c>
      <c r="BA30" s="108">
        <f>'2002 US IO'!BA30*('Energy Outputs'!$D$12*1000)/'2002 US IO'!BA$92</f>
        <v>487.40707052708603</v>
      </c>
      <c r="BB30" s="108">
        <f>'2002 US IO'!BB30*('Energy Outputs'!$D$4*1000)/'2002 US IO'!BB$92</f>
        <v>206.64940413071238</v>
      </c>
      <c r="BC30">
        <f>'2002 US IO'!BC30*'Wage Ratios'!$BI$5</f>
        <v>287.36207723416749</v>
      </c>
      <c r="BD30" s="106">
        <f>'2006 AMS'!$D$24/1000*'2002 US IO'!BC30/'2002 US IO'!BC$92</f>
        <v>113.34396253082636</v>
      </c>
      <c r="BE30">
        <f>'2002 US IO'!BE30*'Wage Ratios'!$BK$5</f>
        <v>2160.5475176499531</v>
      </c>
      <c r="BF30" s="106">
        <f>'2006 AMS'!$D$25/1000*'2002 US IO'!BE30/'2002 US IO'!BE$92</f>
        <v>678.68970059017613</v>
      </c>
      <c r="BG30" s="106">
        <f>'2006 AMS'!$D$26/1000*'2002 US IO'!BF30/'2002 US IO'!BF$92</f>
        <v>83.133149269620489</v>
      </c>
      <c r="BH30">
        <f>'2002 US IO'!BH30*'Wage Ratios'!$BN$5</f>
        <v>610.3831547409178</v>
      </c>
      <c r="BI30">
        <f>'2002 US IO'!BI30*'Wage Ratios'!$BO$5</f>
        <v>188.68502176052021</v>
      </c>
      <c r="BJ30">
        <f>'2002 US IO'!BJ30*'Wage Ratios'!$BP$5</f>
        <v>93.471327015195783</v>
      </c>
      <c r="BK30">
        <f>'2002 US IO'!BK30*'Wage Ratios'!$BQ$5</f>
        <v>575.18816523258056</v>
      </c>
      <c r="BL30">
        <f>'2002 US IO'!BL30*'Wage Ratios'!$BR$5</f>
        <v>480.84261933654307</v>
      </c>
      <c r="BM30">
        <f>'2002 US IO'!BM30*'Wage Ratios'!$BS$5</f>
        <v>726.10133521461933</v>
      </c>
      <c r="BN30">
        <f>'2002 US IO'!BN30*'Wage Ratios'!$BT$5</f>
        <v>75.138741899635022</v>
      </c>
      <c r="BO30">
        <f>'2002 US IO'!BO30*'Wage Ratios'!$BU$5</f>
        <v>394.05543297365847</v>
      </c>
      <c r="BP30">
        <f>'2002 US IO'!BP30*'Wage Ratios'!$BV$5</f>
        <v>184.93602070797476</v>
      </c>
      <c r="BQ30">
        <f>'2002 US IO'!BQ30*'Wage Ratios'!$BW$5</f>
        <v>437.87428550571929</v>
      </c>
      <c r="BR30" s="106">
        <f>'2006 AMS'!$D$27/1000*'2002 US IO'!BQ30/'2002 US IO'!BQ$92</f>
        <v>46.149797634100445</v>
      </c>
      <c r="BS30">
        <f>'2002 US IO'!BS30*'Wage Ratios'!$BY$5</f>
        <v>220.72073962002611</v>
      </c>
      <c r="BT30">
        <f>'2002 US IO'!BT30*'Wage Ratios'!$BZ$5</f>
        <v>183.64329978073738</v>
      </c>
      <c r="BU30">
        <f>'2002 US IO'!BU30*'Wage Ratios'!$CL$5</f>
        <v>529.54989281331666</v>
      </c>
      <c r="BV30">
        <f>'2002 US IO'!BV30*'Wage Ratios'!$CG$5</f>
        <v>64.341168585043121</v>
      </c>
      <c r="BW30">
        <f>'2002 US IO'!BW30*AVERAGE('Wage Ratios'!$CA$5:$CF$5,'Wage Ratios'!$CH$5:$CK$5)</f>
        <v>2137.3131883876431</v>
      </c>
      <c r="BX30">
        <f>'2002 US IO'!BX30*'Wage Ratios'!$CM$5</f>
        <v>47.204930989496049</v>
      </c>
      <c r="BY30" s="106">
        <f>'2006 AMS'!$D$28/1000*'2002 US IO'!BX30/'2002 US IO'!BX$92</f>
        <v>26.37811837178333</v>
      </c>
      <c r="BZ30" s="106">
        <f>'2006 AMS'!$D$29/1000*'2002 US IO'!BY30/'2002 US IO'!BY$92</f>
        <v>48.28541817749695</v>
      </c>
      <c r="CA30">
        <f>'2002 US IO'!CA30*'Wage Ratios'!$CP$5</f>
        <v>1090.7284182760748</v>
      </c>
      <c r="CB30" s="106">
        <f>'2006 AMS'!$D$30/1000*'2002 US IO'!CA30/'2002 US IO'!CA$92</f>
        <v>424.59672492212104</v>
      </c>
      <c r="CC30" s="106">
        <f>'2006 AMS'!$D$31/1000*'2002 US IO'!CB30/'2002 US IO'!CB$92</f>
        <v>10.336936091324867</v>
      </c>
      <c r="CD30" s="106">
        <f>'2006 AMS'!$D$32/1000*'2002 US IO'!CC30/'2002 US IO'!CC$92</f>
        <v>24.23971887047874</v>
      </c>
      <c r="CE30" s="106">
        <f>'2006 AMS'!$D$33/1000*'2002 US IO'!CD30/'2002 US IO'!CD$92</f>
        <v>0.55651264404469725</v>
      </c>
      <c r="CF30" s="106">
        <f>'2006 AMS'!$D$34/1000*'2002 US IO'!CE30/'2002 US IO'!CE$92</f>
        <v>26.540052793426746</v>
      </c>
      <c r="CG30" s="106">
        <f>'2006 AMS'!$D$35/1000*'2002 US IO'!CF30/'2002 US IO'!CF$92</f>
        <v>7.6231262969701445</v>
      </c>
      <c r="CH30">
        <f>'2002 US IO'!CH30*AVERAGE('Wage Ratios'!$CW$5:$CY$5)</f>
        <v>1225.374288685721</v>
      </c>
      <c r="CI30" s="106">
        <f>'2006 AMS'!$D$36/1000*'2002 US IO'!CH30/'2002 US IO'!CH$92</f>
        <v>87.716043004971795</v>
      </c>
      <c r="CJ30">
        <v>0</v>
      </c>
      <c r="CK30">
        <v>0</v>
      </c>
    </row>
    <row r="31" spans="1:89" x14ac:dyDescent="0.25">
      <c r="A31" t="s">
        <v>132</v>
      </c>
      <c r="B31">
        <f>'2002 US IO'!B31*AVERAGE('Wage Ratios'!$D$5:$F$5,'Wage Ratios'!$H$5)</f>
        <v>162.7670775089031</v>
      </c>
      <c r="C31">
        <f>'2002 US IO'!C31*'Wage Ratios'!$G$5</f>
        <v>474.72472998032748</v>
      </c>
      <c r="D31">
        <f>'2002 US IO'!D31*'Wage Ratios'!$I$5</f>
        <v>284.31374826709407</v>
      </c>
      <c r="E31">
        <f>'2002 US IO'!E31*'Wage Ratios'!$J$5</f>
        <v>198.08177118777317</v>
      </c>
      <c r="F31">
        <f>'2002 US IO'!F31*'Wage Ratios'!$K$5</f>
        <v>87.293938283533194</v>
      </c>
      <c r="G31">
        <f>'2002 US IO'!G31*'Wage Ratios'!$L$5</f>
        <v>59.900105483668703</v>
      </c>
      <c r="H31">
        <f>'2002 US IO'!H31*'Wage Ratios'!$M$5</f>
        <v>-162.24535354444777</v>
      </c>
      <c r="I31" s="106">
        <f>'2006 AMS'!$D$5/1000*'2002 US IO'!I31/SUM('2002 US IO'!$I$2:$I$89)</f>
        <v>0.64220305031735592</v>
      </c>
      <c r="J31">
        <f>'2002 US IO'!J31*'Wage Ratios'!$O$5</f>
        <v>0.54221945162164054</v>
      </c>
      <c r="K31">
        <f>'2002 US IO'!K31*'Wage Ratios'!$P$5</f>
        <v>167.06764781859414</v>
      </c>
      <c r="L31">
        <f>'2002 US IO'!L31*'Wage Ratios'!$Q$5</f>
        <v>0.10124040531799333</v>
      </c>
      <c r="M31">
        <f>'2002 US IO'!M31*'Wage Ratios'!$R$5</f>
        <v>0.19787616352287554</v>
      </c>
      <c r="N31" s="106">
        <f>'2006 AMS'!$D$6/1000*'2002 US IO'!N31/SUM('2002 US IO'!$N$2:$N$89)</f>
        <v>0.10051192787544581</v>
      </c>
      <c r="O31" s="106">
        <f>'2006 AMS'!$D$7/1000*'2002 US IO'!O31/'2002 US IO'!$O$92</f>
        <v>0.24054328992350157</v>
      </c>
      <c r="P31" s="106">
        <f>'2006 AMS'!$D$8/1000*'2002 US IO'!P31/'2002 US IO'!$P$92</f>
        <v>4.4569940896430904E-2</v>
      </c>
      <c r="Q31">
        <f>'2002 US IO'!Q31*'Wage Ratios'!$V$5</f>
        <v>2.4740997726819369E-2</v>
      </c>
      <c r="R31" s="106">
        <f>'2006 AMS'!$D$9/1000*'2002 US IO'!R31/'2002 US IO'!$R$92</f>
        <v>0.20453201995514242</v>
      </c>
      <c r="S31" s="106">
        <f>'2006 AMS'!$D$10/1000*'2002 US IO'!S31/'2002 US IO'!$S$92</f>
        <v>1.1264793150618222</v>
      </c>
      <c r="T31" s="106">
        <f>'2006 AMS'!$D$11/1000*'2002 US IO'!T31/'2002 US IO'!$T$92</f>
        <v>3.5290080648033822E-2</v>
      </c>
      <c r="U31" s="106">
        <f>'2006 AMS'!$D$12/1000*'2002 US IO'!U31/'2002 US IO'!$U$92</f>
        <v>8.8828622714091365E-3</v>
      </c>
      <c r="V31" s="106">
        <f>'2006 AMS'!$D$13/1000*'2002 US IO'!V31/'2002 US IO'!V$92</f>
        <v>0.48196247243375046</v>
      </c>
      <c r="W31">
        <f>'2002 US IO'!W31*'Wage Ratios'!$AB$5</f>
        <v>1.0164973342047159</v>
      </c>
      <c r="X31">
        <f>'2002 US IO'!X31*'Wage Ratios'!$AC$5</f>
        <v>1.6356715969497715</v>
      </c>
      <c r="Y31" s="108">
        <f>'2002 US IO'!Y31*('Energy Outputs'!$D$16*1000)/'2002 US IO'!Y$92</f>
        <v>5.7496197118564067</v>
      </c>
      <c r="Z31" s="108">
        <f>'2002 US IO'!Z31*('Energy Outputs'!$D$20*1000)/'2002 US IO'!Z$92</f>
        <v>3.1998387852913477</v>
      </c>
      <c r="AA31" s="105">
        <f>'2002 US IO'!AA31*'Wage Ratios'!$AF$5</f>
        <v>0.16863095536049383</v>
      </c>
      <c r="AB31">
        <f>'2002 US IO'!AB31*'Wage Ratios'!$AG$5</f>
        <v>579.38981467912936</v>
      </c>
      <c r="AC31" s="106">
        <f>'2006 AMS'!$D$14/1000*'2002 US IO'!AC31/'2002 US IO'!AC$92</f>
        <v>2.8448413187911581</v>
      </c>
      <c r="AD31">
        <f>'2002 US IO'!AD31*'Wage Ratios'!$AI$5</f>
        <v>1436.9253371190084</v>
      </c>
      <c r="AE31">
        <f>'2002 US IO'!AE31*'Wage Ratios'!$AJ$5</f>
        <v>14448.001135660088</v>
      </c>
      <c r="AF31">
        <f>'2002 US IO'!AF31*'Wage Ratios'!$AK$5</f>
        <v>507.71372648734047</v>
      </c>
      <c r="AG31">
        <f>'2002 US IO'!AG31*'Wage Ratios'!$AL$5</f>
        <v>1408.176542744241</v>
      </c>
      <c r="AH31">
        <f>'2002 US IO'!AH31*'Wage Ratios'!$AM$5</f>
        <v>443.10118470080886</v>
      </c>
      <c r="AI31" s="106">
        <f>'2006 AMS'!$D$15/1000*'2002 US IO'!AI31/'2002 US IO'!AI$92</f>
        <v>0.77451134707970315</v>
      </c>
      <c r="AJ31" s="106">
        <f>'2006 AMS'!$D$16/1000*'2002 US IO'!AJ31/'2002 US IO'!AJ$92</f>
        <v>2.3475040580151352</v>
      </c>
      <c r="AK31" s="106">
        <f>'2006 AMS'!$D$17/1000*'2002 US IO'!AK31/'2002 US IO'!AK$92</f>
        <v>0.2736121243363</v>
      </c>
      <c r="AL31" s="106">
        <f>'2006 AMS'!$D$18/1000*'2002 US IO'!AL31/'2002 US IO'!AL$92</f>
        <v>1.3945749039461854</v>
      </c>
      <c r="AM31" s="106">
        <f>'2006 AMS'!$D$19/1000*'2002 US IO'!AM31/'2002 US IO'!AM$92</f>
        <v>0.2304603165720048</v>
      </c>
      <c r="AN31">
        <f>'2002 US IO'!AN31*'Wage Ratios'!$AS$5</f>
        <v>5.3506804652529751E-2</v>
      </c>
      <c r="AO31">
        <f>'2002 US IO'!AO31*'Wage Ratios'!$AT$5</f>
        <v>86.856785463295509</v>
      </c>
      <c r="AP31">
        <f>'2002 US IO'!AP31*'Wage Ratios'!$AU$5</f>
        <v>337.91093744438859</v>
      </c>
      <c r="AQ31">
        <f>'2002 US IO'!AQ31*'Wage Ratios'!$AV$5</f>
        <v>10.459282231150695</v>
      </c>
      <c r="AR31">
        <f>'2002 US IO'!AR31*'Wage Ratios'!$AW$5</f>
        <v>0.45230531556962245</v>
      </c>
      <c r="AS31" s="106">
        <f>'2006 AMS'!$D$20/1000*'2002 US IO'!AS31/'2002 US IO'!AS$92</f>
        <v>1.0361255582588815</v>
      </c>
      <c r="AT31" s="106">
        <f>'2006 AMS'!$D$21/1000*'2002 US IO'!AT31/'2002 US IO'!AT$92</f>
        <v>9.0562542138378781</v>
      </c>
      <c r="AU31">
        <f>'2002 US IO'!AU31*'Wage Ratios'!$AZ$5</f>
        <v>1186.0498714081148</v>
      </c>
      <c r="AV31">
        <f>'2002 US IO'!AV31*'Wage Ratios'!$BA$5</f>
        <v>944.6049375254812</v>
      </c>
      <c r="AW31">
        <f>'2002 US IO'!AW31*'Wage Ratios'!$BB$5</f>
        <v>220.60469399344007</v>
      </c>
      <c r="AX31">
        <f>'2002 US IO'!AX31*'Wage Ratios'!$BC$5</f>
        <v>157.61086025272084</v>
      </c>
      <c r="AY31" s="106">
        <f>'2006 AMS'!$D$22/1000*'2002 US IO'!AY31/'2002 US IO'!AY$92</f>
        <v>2.1933853680173381</v>
      </c>
      <c r="AZ31" s="106">
        <f>'2006 AMS'!$D$23/1000*'2002 US IO'!AZ31/'2002 US IO'!AZ$92</f>
        <v>1.1673803731480772</v>
      </c>
      <c r="BA31" s="108">
        <f>'2002 US IO'!BA31*('Energy Outputs'!$D$12*1000)/'2002 US IO'!BA$92</f>
        <v>11.071464302523712</v>
      </c>
      <c r="BB31" s="108">
        <f>'2002 US IO'!BB31*('Energy Outputs'!$D$4*1000)/'2002 US IO'!BB$92</f>
        <v>0.94196624344917224</v>
      </c>
      <c r="BC31">
        <f>'2002 US IO'!BC31*'Wage Ratios'!$BI$5</f>
        <v>25.912296207559283</v>
      </c>
      <c r="BD31" s="106">
        <f>'2006 AMS'!$D$24/1000*'2002 US IO'!BC31/'2002 US IO'!BC$92</f>
        <v>10.2205634045579</v>
      </c>
      <c r="BE31">
        <f>'2002 US IO'!BE31*'Wage Ratios'!$BK$5</f>
        <v>579.93781425900136</v>
      </c>
      <c r="BF31" s="106">
        <f>'2006 AMS'!$D$25/1000*'2002 US IO'!BE31/'2002 US IO'!BE$92</f>
        <v>182.17503586705777</v>
      </c>
      <c r="BG31" s="106">
        <f>'2006 AMS'!$D$26/1000*'2002 US IO'!BF31/'2002 US IO'!BF$92</f>
        <v>0.77023513516616782</v>
      </c>
      <c r="BH31">
        <f>'2002 US IO'!BH31*'Wage Ratios'!$BN$5</f>
        <v>132.141002519583</v>
      </c>
      <c r="BI31">
        <f>'2002 US IO'!BI31*'Wage Ratios'!$BO$5</f>
        <v>139.70685903815161</v>
      </c>
      <c r="BJ31">
        <f>'2002 US IO'!BJ31*'Wage Ratios'!$BP$5</f>
        <v>47.233974228299203</v>
      </c>
      <c r="BK31">
        <f>'2002 US IO'!BK31*'Wage Ratios'!$BQ$5</f>
        <v>545.70772956843075</v>
      </c>
      <c r="BL31">
        <f>'2002 US IO'!BL31*'Wage Ratios'!$BR$5</f>
        <v>118.33316875164965</v>
      </c>
      <c r="BM31">
        <f>'2002 US IO'!BM31*'Wage Ratios'!$BS$5</f>
        <v>208.36892401068704</v>
      </c>
      <c r="BN31">
        <f>'2002 US IO'!BN31*'Wage Ratios'!$BT$5</f>
        <v>38.329349928804696</v>
      </c>
      <c r="BO31">
        <f>'2002 US IO'!BO31*'Wage Ratios'!$BU$5</f>
        <v>373.50303235412491</v>
      </c>
      <c r="BP31">
        <f>'2002 US IO'!BP31*'Wage Ratios'!$BV$5</f>
        <v>85.740538476926943</v>
      </c>
      <c r="BQ31">
        <f>'2002 US IO'!BQ31*'Wage Ratios'!$BW$5</f>
        <v>119.72611167599931</v>
      </c>
      <c r="BR31" s="106">
        <f>'2006 AMS'!$D$27/1000*'2002 US IO'!BQ31/'2002 US IO'!BQ$92</f>
        <v>12.618543742489097</v>
      </c>
      <c r="BS31">
        <f>'2002 US IO'!BS31*'Wage Ratios'!$BY$5</f>
        <v>278.8277451537794</v>
      </c>
      <c r="BT31">
        <f>'2002 US IO'!BT31*'Wage Ratios'!$BZ$5</f>
        <v>404.26483167849761</v>
      </c>
      <c r="BU31">
        <f>'2002 US IO'!BU31*'Wage Ratios'!$CL$5</f>
        <v>297.87419856912265</v>
      </c>
      <c r="BV31">
        <f>'2002 US IO'!BV31*'Wage Ratios'!$CG$5</f>
        <v>36.192196972131221</v>
      </c>
      <c r="BW31">
        <f>'2002 US IO'!BW31*AVERAGE('Wage Ratios'!$CA$5:$CF$5,'Wage Ratios'!$CH$5:$CK$5)</f>
        <v>1202.248289957874</v>
      </c>
      <c r="BX31">
        <f>'2002 US IO'!BX31*'Wage Ratios'!$CM$5</f>
        <v>0.33440114640456914</v>
      </c>
      <c r="BY31" s="106">
        <f>'2006 AMS'!$D$28/1000*'2002 US IO'!BX31/'2002 US IO'!BX$92</f>
        <v>0.18686338140145947</v>
      </c>
      <c r="BZ31" s="106">
        <f>'2006 AMS'!$D$29/1000*'2002 US IO'!BY31/'2002 US IO'!BY$92</f>
        <v>0.23666084820673935</v>
      </c>
      <c r="CA31">
        <f>'2002 US IO'!CA31*'Wage Ratios'!$CP$5</f>
        <v>1343.5689191341232</v>
      </c>
      <c r="CB31" s="106">
        <f>'2006 AMS'!$D$30/1000*'2002 US IO'!CA31/'2002 US IO'!CA$92</f>
        <v>523.02200365619308</v>
      </c>
      <c r="CC31" s="106">
        <f>'2006 AMS'!$D$31/1000*'2002 US IO'!CB31/'2002 US IO'!CB$92</f>
        <v>5.8239459481874339E-2</v>
      </c>
      <c r="CD31" s="106">
        <f>'2006 AMS'!$D$32/1000*'2002 US IO'!CC31/'2002 US IO'!CC$92</f>
        <v>0.44282632917613074</v>
      </c>
      <c r="CE31" s="106">
        <f>'2006 AMS'!$D$33/1000*'2002 US IO'!CD31/'2002 US IO'!CD$92</f>
        <v>4.3461043279795705E-3</v>
      </c>
      <c r="CF31" s="106">
        <f>'2006 AMS'!$D$34/1000*'2002 US IO'!CE31/'2002 US IO'!CE$92</f>
        <v>0.67999867400188041</v>
      </c>
      <c r="CG31" s="106">
        <f>'2006 AMS'!$D$35/1000*'2002 US IO'!CF31/'2002 US IO'!CF$92</f>
        <v>5.0864191231423397E-2</v>
      </c>
      <c r="CH31">
        <f>'2002 US IO'!CH31*AVERAGE('Wage Ratios'!$CW$5:$CY$5)</f>
        <v>933.64891370641351</v>
      </c>
      <c r="CI31" s="106">
        <f>'2006 AMS'!$D$36/1000*'2002 US IO'!CH31/'2002 US IO'!CH$92</f>
        <v>66.833447561605652</v>
      </c>
      <c r="CJ31">
        <v>0</v>
      </c>
      <c r="CK31">
        <v>0</v>
      </c>
    </row>
    <row r="32" spans="1:89" x14ac:dyDescent="0.25">
      <c r="A32" t="s">
        <v>131</v>
      </c>
      <c r="B32">
        <f>'2002 US IO'!B32*AVERAGE('Wage Ratios'!$D$5:$F$5,'Wage Ratios'!$H$5)</f>
        <v>129.72741298640855</v>
      </c>
      <c r="C32">
        <f>'2002 US IO'!C32*'Wage Ratios'!$G$5</f>
        <v>475.82401077274346</v>
      </c>
      <c r="D32">
        <f>'2002 US IO'!D32*'Wage Ratios'!$I$5</f>
        <v>182.61372286499727</v>
      </c>
      <c r="E32">
        <f>'2002 US IO'!E32*'Wage Ratios'!$J$5</f>
        <v>150.38740568016078</v>
      </c>
      <c r="F32">
        <f>'2002 US IO'!F32*'Wage Ratios'!$K$5</f>
        <v>41.169070592361031</v>
      </c>
      <c r="G32">
        <f>'2002 US IO'!G32*'Wage Ratios'!$L$5</f>
        <v>59.582090712609926</v>
      </c>
      <c r="H32">
        <f>'2002 US IO'!H32*'Wage Ratios'!$M$5</f>
        <v>353.90408006975838</v>
      </c>
      <c r="I32" s="106">
        <f>'2006 AMS'!$D$5/1000*'2002 US IO'!I32/SUM('2002 US IO'!$I$2:$I$89)</f>
        <v>115.70962275368824</v>
      </c>
      <c r="J32">
        <f>'2002 US IO'!J32*'Wage Ratios'!$O$5</f>
        <v>182.36294527627763</v>
      </c>
      <c r="K32">
        <f>'2002 US IO'!K32*'Wage Ratios'!$P$5</f>
        <v>1194.9528462442431</v>
      </c>
      <c r="L32">
        <f>'2002 US IO'!L32*'Wage Ratios'!$Q$5</f>
        <v>7.246924872688167</v>
      </c>
      <c r="M32">
        <f>'2002 US IO'!M32*'Wage Ratios'!$R$5</f>
        <v>106.35318832313176</v>
      </c>
      <c r="N32" s="106">
        <f>'2006 AMS'!$D$6/1000*'2002 US IO'!N32/SUM('2002 US IO'!$N$2:$N$89)</f>
        <v>81.785642041735798</v>
      </c>
      <c r="O32" s="106">
        <f>'2006 AMS'!$D$7/1000*'2002 US IO'!O32/'2002 US IO'!$O$92</f>
        <v>92.691654719763406</v>
      </c>
      <c r="P32" s="106">
        <f>'2006 AMS'!$D$8/1000*'2002 US IO'!P32/'2002 US IO'!$P$92</f>
        <v>14.819196537974703</v>
      </c>
      <c r="Q32">
        <f>'2002 US IO'!Q32*'Wage Ratios'!$V$5</f>
        <v>21.139889213735401</v>
      </c>
      <c r="R32" s="106">
        <f>'2006 AMS'!$D$9/1000*'2002 US IO'!R32/'2002 US IO'!$R$92</f>
        <v>212.14225489513194</v>
      </c>
      <c r="S32" s="106">
        <f>'2006 AMS'!$D$10/1000*'2002 US IO'!S32/'2002 US IO'!$S$92</f>
        <v>603.28777817628975</v>
      </c>
      <c r="T32" s="106">
        <f>'2006 AMS'!$D$11/1000*'2002 US IO'!T32/'2002 US IO'!$T$92</f>
        <v>95.121049966485018</v>
      </c>
      <c r="U32" s="106">
        <f>'2006 AMS'!$D$12/1000*'2002 US IO'!U32/'2002 US IO'!$U$92</f>
        <v>18.787334044830452</v>
      </c>
      <c r="V32" s="106">
        <f>'2006 AMS'!$D$13/1000*'2002 US IO'!V32/'2002 US IO'!V$92</f>
        <v>305.53510335231397</v>
      </c>
      <c r="W32">
        <f>'2002 US IO'!W32*'Wage Ratios'!$AB$5</f>
        <v>957.71824037085014</v>
      </c>
      <c r="X32">
        <f>'2002 US IO'!X32*'Wage Ratios'!$AC$5</f>
        <v>476.02814743051698</v>
      </c>
      <c r="Y32" s="108">
        <f>'2002 US IO'!Y32*('Energy Outputs'!$D$16*1000)/'2002 US IO'!Y$92</f>
        <v>29.127934775446661</v>
      </c>
      <c r="Z32" s="108">
        <f>'2002 US IO'!Z32*('Energy Outputs'!$D$20*1000)/'2002 US IO'!Z$92</f>
        <v>8.5684601854206903</v>
      </c>
      <c r="AA32" s="105">
        <f>'2002 US IO'!AA32*'Wage Ratios'!$AF$5</f>
        <v>39.617449005295718</v>
      </c>
      <c r="AB32">
        <f>'2002 US IO'!AB32*'Wage Ratios'!$AG$5</f>
        <v>965.81544781111768</v>
      </c>
      <c r="AC32" s="106">
        <f>'2006 AMS'!$D$14/1000*'2002 US IO'!AC32/'2002 US IO'!AC$92</f>
        <v>59.12178060051842</v>
      </c>
      <c r="AD32">
        <f>'2002 US IO'!AD32*'Wage Ratios'!$AI$5</f>
        <v>97.897712304592119</v>
      </c>
      <c r="AE32">
        <f>'2002 US IO'!AE32*'Wage Ratios'!$AJ$5</f>
        <v>689.84436462160659</v>
      </c>
      <c r="AF32">
        <f>'2002 US IO'!AF32*'Wage Ratios'!$AK$5</f>
        <v>355.81161349749391</v>
      </c>
      <c r="AG32">
        <f>'2002 US IO'!AG32*'Wage Ratios'!$AL$5</f>
        <v>96.363901543603646</v>
      </c>
      <c r="AH32">
        <f>'2002 US IO'!AH32*'Wage Ratios'!$AM$5</f>
        <v>417.4183982580916</v>
      </c>
      <c r="AI32" s="106">
        <f>'2006 AMS'!$D$15/1000*'2002 US IO'!AI32/'2002 US IO'!AI$92</f>
        <v>57.92137453560138</v>
      </c>
      <c r="AJ32" s="106">
        <f>'2006 AMS'!$D$16/1000*'2002 US IO'!AJ32/'2002 US IO'!AJ$92</f>
        <v>264.1009448410029</v>
      </c>
      <c r="AK32" s="106">
        <f>'2006 AMS'!$D$17/1000*'2002 US IO'!AK32/'2002 US IO'!AK$92</f>
        <v>72.199237073789362</v>
      </c>
      <c r="AL32" s="106">
        <f>'2006 AMS'!$D$18/1000*'2002 US IO'!AL32/'2002 US IO'!AL$92</f>
        <v>51.375072514876948</v>
      </c>
      <c r="AM32" s="106">
        <f>'2006 AMS'!$D$19/1000*'2002 US IO'!AM32/'2002 US IO'!AM$92</f>
        <v>16.105487602260386</v>
      </c>
      <c r="AN32">
        <f>'2002 US IO'!AN32*'Wage Ratios'!$AS$5</f>
        <v>13.49914716012945</v>
      </c>
      <c r="AO32">
        <f>'2002 US IO'!AO32*'Wage Ratios'!$AT$5</f>
        <v>876.30773622265883</v>
      </c>
      <c r="AP32">
        <f>'2002 US IO'!AP32*'Wage Ratios'!$AU$5</f>
        <v>396.67719898751619</v>
      </c>
      <c r="AQ32">
        <f>'2002 US IO'!AQ32*'Wage Ratios'!$AV$5</f>
        <v>316.54743882367922</v>
      </c>
      <c r="AR32">
        <f>'2002 US IO'!AR32*'Wage Ratios'!$AW$5</f>
        <v>389.40055869171897</v>
      </c>
      <c r="AS32" s="106">
        <f>'2006 AMS'!$D$20/1000*'2002 US IO'!AS32/'2002 US IO'!AS$92</f>
        <v>176.44494027671698</v>
      </c>
      <c r="AT32" s="106">
        <f>'2006 AMS'!$D$21/1000*'2002 US IO'!AT32/'2002 US IO'!AT$92</f>
        <v>163.99078190758948</v>
      </c>
      <c r="AU32">
        <f>'2002 US IO'!AU32*'Wage Ratios'!$AZ$5</f>
        <v>409.65691477062063</v>
      </c>
      <c r="AV32">
        <f>'2002 US IO'!AV32*'Wage Ratios'!$BA$5</f>
        <v>234.95885800035879</v>
      </c>
      <c r="AW32">
        <f>'2002 US IO'!AW32*'Wage Ratios'!$BB$5</f>
        <v>29.005337316197799</v>
      </c>
      <c r="AX32">
        <f>'2002 US IO'!AX32*'Wage Ratios'!$BC$5</f>
        <v>47.150699802148729</v>
      </c>
      <c r="AY32" s="106">
        <f>'2006 AMS'!$D$22/1000*'2002 US IO'!AY32/'2002 US IO'!AY$92</f>
        <v>310.95376621672631</v>
      </c>
      <c r="AZ32" s="106">
        <f>'2006 AMS'!$D$23/1000*'2002 US IO'!AZ32/'2002 US IO'!AZ$92</f>
        <v>119.93288121936644</v>
      </c>
      <c r="BA32" s="108">
        <f>'2002 US IO'!BA32*('Energy Outputs'!$D$12*1000)/'2002 US IO'!BA$92</f>
        <v>2200.9743105182861</v>
      </c>
      <c r="BB32" s="108">
        <f>'2002 US IO'!BB32*('Energy Outputs'!$D$4*1000)/'2002 US IO'!BB$92</f>
        <v>226.24158839381695</v>
      </c>
      <c r="BC32">
        <f>'2002 US IO'!BC32*'Wage Ratios'!$BI$5</f>
        <v>332.76084108491256</v>
      </c>
      <c r="BD32" s="106">
        <f>'2006 AMS'!$D$24/1000*'2002 US IO'!BC32/'2002 US IO'!BC$92</f>
        <v>131.2505556288834</v>
      </c>
      <c r="BE32">
        <f>'2002 US IO'!BE32*'Wage Ratios'!$BK$5</f>
        <v>339.39211074017459</v>
      </c>
      <c r="BF32" s="106">
        <f>'2006 AMS'!$D$25/1000*'2002 US IO'!BE32/'2002 US IO'!BE$92</f>
        <v>106.61275817319768</v>
      </c>
      <c r="BG32" s="106">
        <f>'2006 AMS'!$D$26/1000*'2002 US IO'!BF32/'2002 US IO'!BF$92</f>
        <v>52.316552791900392</v>
      </c>
      <c r="BH32">
        <f>'2002 US IO'!BH32*'Wage Ratios'!$BN$5</f>
        <v>519.84509263801635</v>
      </c>
      <c r="BI32">
        <f>'2002 US IO'!BI32*'Wage Ratios'!$BO$5</f>
        <v>126.38703317655528</v>
      </c>
      <c r="BJ32">
        <f>'2002 US IO'!BJ32*'Wage Ratios'!$BP$5</f>
        <v>93.908483021243697</v>
      </c>
      <c r="BK32">
        <f>'2002 US IO'!BK32*'Wage Ratios'!$BQ$5</f>
        <v>254.59988519669122</v>
      </c>
      <c r="BL32">
        <f>'2002 US IO'!BL32*'Wage Ratios'!$BR$5</f>
        <v>247.69457642355374</v>
      </c>
      <c r="BM32">
        <f>'2002 US IO'!BM32*'Wage Ratios'!$BS$5</f>
        <v>278.93741372622929</v>
      </c>
      <c r="BN32">
        <f>'2002 US IO'!BN32*'Wage Ratios'!$BT$5</f>
        <v>47.092044346537556</v>
      </c>
      <c r="BO32">
        <f>'2002 US IO'!BO32*'Wage Ratios'!$BU$5</f>
        <v>199.93831564334531</v>
      </c>
      <c r="BP32">
        <f>'2002 US IO'!BP32*'Wage Ratios'!$BV$5</f>
        <v>147.20067509825674</v>
      </c>
      <c r="BQ32">
        <f>'2002 US IO'!BQ32*'Wage Ratios'!$BW$5</f>
        <v>226.28294833572667</v>
      </c>
      <c r="BR32" s="106">
        <f>'2006 AMS'!$D$27/1000*'2002 US IO'!BQ32/'2002 US IO'!BQ$92</f>
        <v>23.849110622425425</v>
      </c>
      <c r="BS32">
        <f>'2002 US IO'!BS32*'Wage Ratios'!$BY$5</f>
        <v>104.55368269738021</v>
      </c>
      <c r="BT32">
        <f>'2002 US IO'!BT32*'Wage Ratios'!$BZ$5</f>
        <v>279.57033317399578</v>
      </c>
      <c r="BU32">
        <f>'2002 US IO'!BU32*'Wage Ratios'!$CL$5</f>
        <v>237.09985869132979</v>
      </c>
      <c r="BV32">
        <f>'2002 US IO'!BV32*'Wage Ratios'!$CG$5</f>
        <v>28.808016367452513</v>
      </c>
      <c r="BW32">
        <f>'2002 US IO'!BW32*AVERAGE('Wage Ratios'!$CA$5:$CF$5,'Wage Ratios'!$CH$5:$CK$5)</f>
        <v>956.95733645342023</v>
      </c>
      <c r="BX32">
        <f>'2002 US IO'!BX32*'Wage Ratios'!$CM$5</f>
        <v>51.590645656453106</v>
      </c>
      <c r="BY32" s="106">
        <f>'2006 AMS'!$D$28/1000*'2002 US IO'!BX32/'2002 US IO'!BX$92</f>
        <v>28.828856000350182</v>
      </c>
      <c r="BZ32" s="106">
        <f>'2006 AMS'!$D$29/1000*'2002 US IO'!BY32/'2002 US IO'!BY$92</f>
        <v>33.948484358751521</v>
      </c>
      <c r="CA32">
        <f>'2002 US IO'!CA32*'Wage Ratios'!$CP$5</f>
        <v>945.59603518518122</v>
      </c>
      <c r="CB32" s="106">
        <f>'2006 AMS'!$D$30/1000*'2002 US IO'!CA32/'2002 US IO'!CA$92</f>
        <v>368.09986144263792</v>
      </c>
      <c r="CC32" s="106">
        <f>'2006 AMS'!$D$31/1000*'2002 US IO'!CB32/'2002 US IO'!CB$92</f>
        <v>17.291774006869886</v>
      </c>
      <c r="CD32" s="106">
        <f>'2006 AMS'!$D$32/1000*'2002 US IO'!CC32/'2002 US IO'!CC$92</f>
        <v>56.227809233129676</v>
      </c>
      <c r="CE32" s="106">
        <f>'2006 AMS'!$D$33/1000*'2002 US IO'!CD32/'2002 US IO'!CD$92</f>
        <v>1.1529151992736855</v>
      </c>
      <c r="CF32" s="106">
        <f>'2006 AMS'!$D$34/1000*'2002 US IO'!CE32/'2002 US IO'!CE$92</f>
        <v>57.287196966464229</v>
      </c>
      <c r="CG32" s="106">
        <f>'2006 AMS'!$D$35/1000*'2002 US IO'!CF32/'2002 US IO'!CF$92</f>
        <v>12.775865723805603</v>
      </c>
      <c r="CH32">
        <f>'2002 US IO'!CH32*AVERAGE('Wage Ratios'!$CW$5:$CY$5)</f>
        <v>881.4245257673283</v>
      </c>
      <c r="CI32" s="106">
        <f>'2006 AMS'!$D$36/1000*'2002 US IO'!CH32/'2002 US IO'!CH$92</f>
        <v>63.095065990627532</v>
      </c>
      <c r="CJ32">
        <v>0</v>
      </c>
      <c r="CK32">
        <v>0</v>
      </c>
    </row>
    <row r="33" spans="1:91" x14ac:dyDescent="0.25">
      <c r="A33" t="s">
        <v>130</v>
      </c>
      <c r="B33">
        <f>'2002 US IO'!B33*AVERAGE('Wage Ratios'!$D$5:$F$5,'Wage Ratios'!$H$5)</f>
        <v>206.47692601137717</v>
      </c>
      <c r="C33">
        <f>'2002 US IO'!C33*'Wage Ratios'!$G$5</f>
        <v>2083.7896686572562</v>
      </c>
      <c r="D33">
        <f>'2002 US IO'!D33*'Wage Ratios'!$I$5</f>
        <v>406.68421363947897</v>
      </c>
      <c r="E33">
        <f>'2002 US IO'!E33*'Wage Ratios'!$J$5</f>
        <v>165.78443443709773</v>
      </c>
      <c r="F33">
        <f>'2002 US IO'!F33*'Wage Ratios'!$K$5</f>
        <v>94.270393501888563</v>
      </c>
      <c r="G33">
        <f>'2002 US IO'!G33*'Wage Ratios'!$L$5</f>
        <v>116.10686428687792</v>
      </c>
      <c r="H33">
        <f>'2002 US IO'!H33*'Wage Ratios'!$M$5</f>
        <v>4223.6556128873963</v>
      </c>
      <c r="I33" s="106">
        <f>'2006 AMS'!$D$5/1000*'2002 US IO'!I33/SUM('2002 US IO'!$I$2:$I$89)</f>
        <v>96.040786224203444</v>
      </c>
      <c r="J33">
        <f>'2002 US IO'!J33*'Wage Ratios'!$O$5</f>
        <v>71.921546216248032</v>
      </c>
      <c r="K33">
        <f>'2002 US IO'!K33*'Wage Ratios'!$P$5</f>
        <v>1185.3270168667282</v>
      </c>
      <c r="L33">
        <f>'2002 US IO'!L33*'Wage Ratios'!$Q$5</f>
        <v>2.3436271600419274</v>
      </c>
      <c r="M33">
        <f>'2002 US IO'!M33*'Wage Ratios'!$R$5</f>
        <v>12.255044937669291</v>
      </c>
      <c r="N33" s="106">
        <f>'2006 AMS'!$D$6/1000*'2002 US IO'!N33/SUM('2002 US IO'!$N$2:$N$89)</f>
        <v>59.261575736080829</v>
      </c>
      <c r="O33" s="106">
        <f>'2006 AMS'!$D$7/1000*'2002 US IO'!O33/'2002 US IO'!$O$92</f>
        <v>31.198931056917445</v>
      </c>
      <c r="P33" s="106">
        <f>'2006 AMS'!$D$8/1000*'2002 US IO'!P33/'2002 US IO'!$P$92</f>
        <v>17.169300056961376</v>
      </c>
      <c r="Q33">
        <f>'2002 US IO'!Q33*'Wage Ratios'!$V$5</f>
        <v>33.133438313181429</v>
      </c>
      <c r="R33" s="106">
        <f>'2006 AMS'!$D$9/1000*'2002 US IO'!R33/'2002 US IO'!$R$92</f>
        <v>157.80170065786615</v>
      </c>
      <c r="S33" s="106">
        <f>'2006 AMS'!$D$10/1000*'2002 US IO'!S33/'2002 US IO'!$S$92</f>
        <v>145.96389456904583</v>
      </c>
      <c r="T33" s="106">
        <f>'2006 AMS'!$D$11/1000*'2002 US IO'!T33/'2002 US IO'!$T$92</f>
        <v>14.991356659522831</v>
      </c>
      <c r="U33" s="106">
        <f>'2006 AMS'!$D$12/1000*'2002 US IO'!U33/'2002 US IO'!$U$92</f>
        <v>4.9688803948234535</v>
      </c>
      <c r="V33" s="106">
        <f>'2006 AMS'!$D$13/1000*'2002 US IO'!V33/'2002 US IO'!V$92</f>
        <v>133.02849656553033</v>
      </c>
      <c r="W33">
        <f>'2002 US IO'!W33*'Wage Ratios'!$AB$5</f>
        <v>356.70023066139066</v>
      </c>
      <c r="X33">
        <f>'2002 US IO'!X33*'Wage Ratios'!$AC$5</f>
        <v>379.51773036989408</v>
      </c>
      <c r="Y33" s="108">
        <f>'2002 US IO'!Y33*('Energy Outputs'!$D$16*1000)/'2002 US IO'!Y$92</f>
        <v>120.52420405326021</v>
      </c>
      <c r="Z33" s="108">
        <f>'2002 US IO'!Z33*('Energy Outputs'!$D$20*1000)/'2002 US IO'!Z$92</f>
        <v>126.48175741845563</v>
      </c>
      <c r="AA33" s="105">
        <f>'2002 US IO'!AA33*'Wage Ratios'!$AF$5</f>
        <v>114.7656350542579</v>
      </c>
      <c r="AB33">
        <f>'2002 US IO'!AB33*'Wage Ratios'!$AG$5</f>
        <v>12456.402734423362</v>
      </c>
      <c r="AC33" s="106">
        <f>'2006 AMS'!$D$14/1000*'2002 US IO'!AC33/'2002 US IO'!AC$92</f>
        <v>34.758192871253641</v>
      </c>
      <c r="AD33">
        <f>'2002 US IO'!AD33*'Wage Ratios'!$AI$5</f>
        <v>845.63222668733272</v>
      </c>
      <c r="AE33">
        <f>'2002 US IO'!AE33*'Wage Ratios'!$AJ$5</f>
        <v>809.71031330465314</v>
      </c>
      <c r="AF33">
        <f>'2002 US IO'!AF33*'Wage Ratios'!$AK$5</f>
        <v>846.76747502749515</v>
      </c>
      <c r="AG33">
        <f>'2002 US IO'!AG33*'Wage Ratios'!$AL$5</f>
        <v>7993.1837014089297</v>
      </c>
      <c r="AH33">
        <f>'2002 US IO'!AH33*'Wage Ratios'!$AM$5</f>
        <v>1400.2626188396978</v>
      </c>
      <c r="AI33" s="106">
        <f>'2006 AMS'!$D$15/1000*'2002 US IO'!AI33/'2002 US IO'!AI$92</f>
        <v>56.920062650138711</v>
      </c>
      <c r="AJ33" s="106">
        <f>'2006 AMS'!$D$16/1000*'2002 US IO'!AJ33/'2002 US IO'!AJ$92</f>
        <v>235.61024122186336</v>
      </c>
      <c r="AK33" s="106">
        <f>'2006 AMS'!$D$17/1000*'2002 US IO'!AK33/'2002 US IO'!AK$92</f>
        <v>49.512014633973592</v>
      </c>
      <c r="AL33" s="106">
        <f>'2006 AMS'!$D$18/1000*'2002 US IO'!AL33/'2002 US IO'!AL$92</f>
        <v>112.46437424241518</v>
      </c>
      <c r="AM33" s="106">
        <f>'2006 AMS'!$D$19/1000*'2002 US IO'!AM33/'2002 US IO'!AM$92</f>
        <v>12.626860382115199</v>
      </c>
      <c r="AN33">
        <f>'2002 US IO'!AN33*'Wage Ratios'!$AS$5</f>
        <v>4.0897201733601332</v>
      </c>
      <c r="AO33">
        <f>'2002 US IO'!AO33*'Wage Ratios'!$AT$5</f>
        <v>393.68540686889145</v>
      </c>
      <c r="AP33">
        <f>'2002 US IO'!AP33*'Wage Ratios'!$AU$5</f>
        <v>2184.7634666466852</v>
      </c>
      <c r="AQ33">
        <f>'2002 US IO'!AQ33*'Wage Ratios'!$AV$5</f>
        <v>255.83128372474818</v>
      </c>
      <c r="AR33">
        <f>'2002 US IO'!AR33*'Wage Ratios'!$AW$5</f>
        <v>802.75863374675384</v>
      </c>
      <c r="AS33" s="106">
        <f>'2006 AMS'!$D$20/1000*'2002 US IO'!AS33/'2002 US IO'!AS$92</f>
        <v>123.543665674848</v>
      </c>
      <c r="AT33" s="106">
        <f>'2006 AMS'!$D$21/1000*'2002 US IO'!AT33/'2002 US IO'!AT$92</f>
        <v>128.37069017004461</v>
      </c>
      <c r="AU33">
        <f>'2002 US IO'!AU33*'Wage Ratios'!$AZ$5</f>
        <v>2087.3145791449942</v>
      </c>
      <c r="AV33">
        <f>'2002 US IO'!AV33*'Wage Ratios'!$BA$5</f>
        <v>5953.0291100473478</v>
      </c>
      <c r="AW33">
        <f>'2002 US IO'!AW33*'Wage Ratios'!$BB$5</f>
        <v>573.7912436054313</v>
      </c>
      <c r="AX33">
        <f>'2002 US IO'!AX33*'Wage Ratios'!$BC$5</f>
        <v>896.88698806202876</v>
      </c>
      <c r="AY33" s="106">
        <f>'2006 AMS'!$D$22/1000*'2002 US IO'!AY33/'2002 US IO'!AY$92</f>
        <v>268.18692558437488</v>
      </c>
      <c r="AZ33" s="106">
        <f>'2006 AMS'!$D$23/1000*'2002 US IO'!AZ33/'2002 US IO'!AZ$92</f>
        <v>106.16558921229583</v>
      </c>
      <c r="BA33" s="108">
        <f>'2002 US IO'!BA33*('Energy Outputs'!$D$12*1000)/'2002 US IO'!BA$92</f>
        <v>80.690867463394895</v>
      </c>
      <c r="BB33" s="108">
        <f>'2002 US IO'!BB33*('Energy Outputs'!$D$4*1000)/'2002 US IO'!BB$92</f>
        <v>71.584994726299854</v>
      </c>
      <c r="BC33">
        <f>'2002 US IO'!BC33*'Wage Ratios'!$BI$5</f>
        <v>80.679657697841037</v>
      </c>
      <c r="BD33" s="106">
        <f>'2006 AMS'!$D$24/1000*'2002 US IO'!BC33/'2002 US IO'!BC$92</f>
        <v>31.82240394111648</v>
      </c>
      <c r="BE33">
        <f>'2002 US IO'!BE33*'Wage Ratios'!$BK$5</f>
        <v>2429.9583363514539</v>
      </c>
      <c r="BF33" s="106">
        <f>'2006 AMS'!$D$25/1000*'2002 US IO'!BE33/'2002 US IO'!BE$92</f>
        <v>763.31933561859694</v>
      </c>
      <c r="BG33" s="106">
        <f>'2006 AMS'!$D$26/1000*'2002 US IO'!BF33/'2002 US IO'!BF$92</f>
        <v>58.600523264293095</v>
      </c>
      <c r="BH33">
        <f>'2002 US IO'!BH33*'Wage Ratios'!$BN$5</f>
        <v>641.7126997816224</v>
      </c>
      <c r="BI33">
        <f>'2002 US IO'!BI33*'Wage Ratios'!$BO$5</f>
        <v>402.40264366063548</v>
      </c>
      <c r="BJ33">
        <f>'2002 US IO'!BJ33*'Wage Ratios'!$BP$5</f>
        <v>295.08442821457453</v>
      </c>
      <c r="BK33">
        <f>'2002 US IO'!BK33*'Wage Ratios'!$BQ$5</f>
        <v>612.55919849132738</v>
      </c>
      <c r="BL33">
        <f>'2002 US IO'!BL33*'Wage Ratios'!$BR$5</f>
        <v>1723.2702032512814</v>
      </c>
      <c r="BM33">
        <f>'2002 US IO'!BM33*'Wage Ratios'!$BS$5</f>
        <v>602.40449799335352</v>
      </c>
      <c r="BN33">
        <f>'2002 US IO'!BN33*'Wage Ratios'!$BT$5</f>
        <v>181.66133351059062</v>
      </c>
      <c r="BO33">
        <f>'2002 US IO'!BO33*'Wage Ratios'!$BU$5</f>
        <v>1449.8565298374795</v>
      </c>
      <c r="BP33">
        <f>'2002 US IO'!BP33*'Wage Ratios'!$BV$5</f>
        <v>337.17771209274076</v>
      </c>
      <c r="BQ33">
        <f>'2002 US IO'!BQ33*'Wage Ratios'!$BW$5</f>
        <v>615.08379117147342</v>
      </c>
      <c r="BR33" s="106">
        <f>'2006 AMS'!$D$27/1000*'2002 US IO'!BQ33/'2002 US IO'!BQ$92</f>
        <v>64.826808584556716</v>
      </c>
      <c r="BS33">
        <f>'2002 US IO'!BS33*'Wage Ratios'!$BY$5</f>
        <v>710.40004741779512</v>
      </c>
      <c r="BT33">
        <f>'2002 US IO'!BT33*'Wage Ratios'!$BZ$5</f>
        <v>591.75254570088623</v>
      </c>
      <c r="BU33">
        <f>'2002 US IO'!BU33*'Wage Ratios'!$CL$5</f>
        <v>1430.3571724553801</v>
      </c>
      <c r="BV33">
        <f>'2002 US IO'!BV33*'Wage Ratios'!$CG$5</f>
        <v>173.79071022155983</v>
      </c>
      <c r="BW33">
        <f>'2002 US IO'!BW33*AVERAGE('Wage Ratios'!$CA$5:$CF$5,'Wage Ratios'!$CH$5:$CK$5)</f>
        <v>5773.0561185695033</v>
      </c>
      <c r="BX33">
        <f>'2002 US IO'!BX33*'Wage Ratios'!$CM$5</f>
        <v>32.923388203806901</v>
      </c>
      <c r="BY33" s="106">
        <f>'2006 AMS'!$D$28/1000*'2002 US IO'!BX33/'2002 US IO'!BX$92</f>
        <v>18.397591375219697</v>
      </c>
      <c r="BZ33" s="106">
        <f>'2006 AMS'!$D$29/1000*'2002 US IO'!BY33/'2002 US IO'!BY$92</f>
        <v>27.764535266525638</v>
      </c>
      <c r="CA33">
        <f>'2002 US IO'!CA33*'Wage Ratios'!$CP$5</f>
        <v>1348.2443944518309</v>
      </c>
      <c r="CB33" s="106">
        <f>'2006 AMS'!$D$30/1000*'2002 US IO'!CA33/'2002 US IO'!CA$92</f>
        <v>524.84206397009837</v>
      </c>
      <c r="CC33" s="106">
        <f>'2006 AMS'!$D$31/1000*'2002 US IO'!CB33/'2002 US IO'!CB$92</f>
        <v>4.6838601122367001</v>
      </c>
      <c r="CD33" s="106">
        <f>'2006 AMS'!$D$32/1000*'2002 US IO'!CC33/'2002 US IO'!CC$92</f>
        <v>36.697213622026922</v>
      </c>
      <c r="CE33" s="106">
        <f>'2006 AMS'!$D$33/1000*'2002 US IO'!CD33/'2002 US IO'!CD$92</f>
        <v>0.55263417835129258</v>
      </c>
      <c r="CF33" s="106">
        <f>'2006 AMS'!$D$34/1000*'2002 US IO'!CE33/'2002 US IO'!CE$92</f>
        <v>21.70921420424343</v>
      </c>
      <c r="CG33" s="106">
        <f>'2006 AMS'!$D$35/1000*'2002 US IO'!CF33/'2002 US IO'!CF$92</f>
        <v>5.2850998709422354</v>
      </c>
      <c r="CH33">
        <f>'2002 US IO'!CH33*AVERAGE('Wage Ratios'!$CW$5:$CY$5)</f>
        <v>1882.7985880634819</v>
      </c>
      <c r="CI33" s="106">
        <f>'2006 AMS'!$D$36/1000*'2002 US IO'!CH33/'2002 US IO'!CH$92</f>
        <v>134.77648702537286</v>
      </c>
      <c r="CJ33">
        <v>0</v>
      </c>
      <c r="CK33">
        <v>0</v>
      </c>
    </row>
    <row r="34" spans="1:91" x14ac:dyDescent="0.25">
      <c r="A34" t="s">
        <v>129</v>
      </c>
      <c r="B34">
        <f>'2002 US IO'!B34*AVERAGE('Wage Ratios'!$D$5:$F$5,'Wage Ratios'!$H$5)</f>
        <v>24.639441736708061</v>
      </c>
      <c r="C34">
        <f>'2002 US IO'!C34*'Wage Ratios'!$G$5</f>
        <v>43.858359908253178</v>
      </c>
      <c r="D34">
        <f>'2002 US IO'!D34*'Wage Ratios'!$I$5</f>
        <v>29.023765653207686</v>
      </c>
      <c r="E34">
        <f>'2002 US IO'!E34*'Wage Ratios'!$J$5</f>
        <v>27.308960433431388</v>
      </c>
      <c r="F34">
        <f>'2002 US IO'!F34*'Wage Ratios'!$K$5</f>
        <v>9.3648762494208455</v>
      </c>
      <c r="G34">
        <f>'2002 US IO'!G34*'Wage Ratios'!$L$5</f>
        <v>23.589207982353148</v>
      </c>
      <c r="H34">
        <f>'2002 US IO'!H34*'Wage Ratios'!$M$5</f>
        <v>105.39082631330656</v>
      </c>
      <c r="I34" s="106">
        <f>'2006 AMS'!$D$5/1000*'2002 US IO'!I34/SUM('2002 US IO'!$I$2:$I$89)</f>
        <v>9.4866692435399447</v>
      </c>
      <c r="J34">
        <f>'2002 US IO'!J34*'Wage Ratios'!$O$5</f>
        <v>5.9937845821469722</v>
      </c>
      <c r="K34">
        <f>'2002 US IO'!K34*'Wage Ratios'!$P$5</f>
        <v>514.28495456509359</v>
      </c>
      <c r="L34">
        <f>'2002 US IO'!L34*'Wage Ratios'!$Q$5</f>
        <v>1.1179235702469181</v>
      </c>
      <c r="M34">
        <f>'2002 US IO'!M34*'Wage Ratios'!$R$5</f>
        <v>3.4554506781133756</v>
      </c>
      <c r="N34" s="106">
        <f>'2006 AMS'!$D$6/1000*'2002 US IO'!N34/SUM('2002 US IO'!$N$2:$N$89)</f>
        <v>1.5630034991190667</v>
      </c>
      <c r="O34" s="106">
        <f>'2006 AMS'!$D$7/1000*'2002 US IO'!O34/'2002 US IO'!$O$92</f>
        <v>3.2655074420914212</v>
      </c>
      <c r="P34" s="106">
        <f>'2006 AMS'!$D$8/1000*'2002 US IO'!P34/'2002 US IO'!$P$92</f>
        <v>0.24780097116976044</v>
      </c>
      <c r="Q34">
        <f>'2002 US IO'!Q34*'Wage Ratios'!$V$5</f>
        <v>4.1823669807461572</v>
      </c>
      <c r="R34" s="106">
        <f>'2006 AMS'!$D$9/1000*'2002 US IO'!R34/'2002 US IO'!$R$92</f>
        <v>20.71884616518626</v>
      </c>
      <c r="S34" s="106">
        <f>'2006 AMS'!$D$10/1000*'2002 US IO'!S34/'2002 US IO'!$S$92</f>
        <v>107.59416401792308</v>
      </c>
      <c r="T34" s="106">
        <f>'2006 AMS'!$D$11/1000*'2002 US IO'!T34/'2002 US IO'!$T$92</f>
        <v>15.312431558930054</v>
      </c>
      <c r="U34" s="106">
        <f>'2006 AMS'!$D$12/1000*'2002 US IO'!U34/'2002 US IO'!$U$92</f>
        <v>0.92491368718717826</v>
      </c>
      <c r="V34" s="106">
        <f>'2006 AMS'!$D$13/1000*'2002 US IO'!V34/'2002 US IO'!V$92</f>
        <v>41.658323889966326</v>
      </c>
      <c r="W34">
        <f>'2002 US IO'!W34*'Wage Ratios'!$AB$5</f>
        <v>125.01950322104013</v>
      </c>
      <c r="X34">
        <f>'2002 US IO'!X34*'Wage Ratios'!$AC$5</f>
        <v>274.24675805485447</v>
      </c>
      <c r="Y34" s="108">
        <f>'2002 US IO'!Y34*('Energy Outputs'!$D$16*1000)/'2002 US IO'!Y$92</f>
        <v>43.198842969709069</v>
      </c>
      <c r="Z34" s="108">
        <f>'2002 US IO'!Z34*('Energy Outputs'!$D$20*1000)/'2002 US IO'!Z$92</f>
        <v>53.637130115822458</v>
      </c>
      <c r="AA34" s="105">
        <f>'2002 US IO'!AA34*'Wage Ratios'!$AF$5</f>
        <v>17.071597790893101</v>
      </c>
      <c r="AB34">
        <f>'2002 US IO'!AB34*'Wage Ratios'!$AG$5</f>
        <v>363.04735449519183</v>
      </c>
      <c r="AC34" s="106">
        <f>'2006 AMS'!$D$14/1000*'2002 US IO'!AC34/'2002 US IO'!AC$92</f>
        <v>29.199028590420994</v>
      </c>
      <c r="AD34">
        <f>'2002 US IO'!AD34*'Wage Ratios'!$AI$5</f>
        <v>4385.4693482704943</v>
      </c>
      <c r="AE34">
        <f>'2002 US IO'!AE34*'Wage Ratios'!$AJ$5</f>
        <v>717.14133338803163</v>
      </c>
      <c r="AF34">
        <f>'2002 US IO'!AF34*'Wage Ratios'!$AK$5</f>
        <v>5129.2841314641446</v>
      </c>
      <c r="AG34">
        <f>'2002 US IO'!AG34*'Wage Ratios'!$AL$5</f>
        <v>166.76013597752404</v>
      </c>
      <c r="AH34">
        <f>'2002 US IO'!AH34*'Wage Ratios'!$AM$5</f>
        <v>3178.3808171172723</v>
      </c>
      <c r="AI34" s="106">
        <f>'2006 AMS'!$D$15/1000*'2002 US IO'!AI34/'2002 US IO'!AI$92</f>
        <v>6.031294092581911</v>
      </c>
      <c r="AJ34" s="106">
        <f>'2006 AMS'!$D$16/1000*'2002 US IO'!AJ34/'2002 US IO'!AJ$92</f>
        <v>38.418363433719357</v>
      </c>
      <c r="AK34" s="106">
        <f>'2006 AMS'!$D$17/1000*'2002 US IO'!AK34/'2002 US IO'!AK$92</f>
        <v>6.820252713809646</v>
      </c>
      <c r="AL34" s="106">
        <f>'2006 AMS'!$D$18/1000*'2002 US IO'!AL34/'2002 US IO'!AL$92</f>
        <v>82.839815307221073</v>
      </c>
      <c r="AM34" s="106">
        <f>'2006 AMS'!$D$19/1000*'2002 US IO'!AM34/'2002 US IO'!AM$92</f>
        <v>4.0609665503384651</v>
      </c>
      <c r="AN34">
        <f>'2002 US IO'!AN34*'Wage Ratios'!$AS$5</f>
        <v>0.39905574946559713</v>
      </c>
      <c r="AO34">
        <f>'2002 US IO'!AO34*'Wage Ratios'!$AT$5</f>
        <v>21.365521544566146</v>
      </c>
      <c r="AP34">
        <f>'2002 US IO'!AP34*'Wage Ratios'!$AU$5</f>
        <v>43.859841503180853</v>
      </c>
      <c r="AQ34">
        <f>'2002 US IO'!AQ34*'Wage Ratios'!$AV$5</f>
        <v>79.789197270312073</v>
      </c>
      <c r="AR34">
        <f>'2002 US IO'!AR34*'Wage Ratios'!$AW$5</f>
        <v>68.417526269518859</v>
      </c>
      <c r="AS34" s="106">
        <f>'2006 AMS'!$D$20/1000*'2002 US IO'!AS34/'2002 US IO'!AS$92</f>
        <v>107.62968068584541</v>
      </c>
      <c r="AT34" s="106">
        <f>'2006 AMS'!$D$21/1000*'2002 US IO'!AT34/'2002 US IO'!AT$92</f>
        <v>120.73540968603886</v>
      </c>
      <c r="AU34">
        <f>'2002 US IO'!AU34*'Wage Ratios'!$AZ$5</f>
        <v>119.85361177588942</v>
      </c>
      <c r="AV34">
        <f>'2002 US IO'!AV34*'Wage Ratios'!$BA$5</f>
        <v>355.15742304661603</v>
      </c>
      <c r="AW34">
        <f>'2002 US IO'!AW34*'Wage Ratios'!$BB$5</f>
        <v>18.834768555437204</v>
      </c>
      <c r="AX34">
        <f>'2002 US IO'!AX34*'Wage Ratios'!$BC$5</f>
        <v>366.13092301707673</v>
      </c>
      <c r="AY34" s="106">
        <f>'2006 AMS'!$D$22/1000*'2002 US IO'!AY34/'2002 US IO'!AY$92</f>
        <v>239.19897391534013</v>
      </c>
      <c r="AZ34" s="106">
        <f>'2006 AMS'!$D$23/1000*'2002 US IO'!AZ34/'2002 US IO'!AZ$92</f>
        <v>67.649508130498134</v>
      </c>
      <c r="BA34" s="108">
        <f>'2002 US IO'!BA34*('Energy Outputs'!$D$12*1000)/'2002 US IO'!BA$92</f>
        <v>34.026322459457646</v>
      </c>
      <c r="BB34" s="108">
        <f>'2002 US IO'!BB34*('Energy Outputs'!$D$4*1000)/'2002 US IO'!BB$92</f>
        <v>41.247641676809884</v>
      </c>
      <c r="BC34">
        <f>'2002 US IO'!BC34*'Wage Ratios'!$BI$5</f>
        <v>201.88570175693965</v>
      </c>
      <c r="BD34" s="106">
        <f>'2006 AMS'!$D$24/1000*'2002 US IO'!BC34/'2002 US IO'!BC$92</f>
        <v>79.62959356255449</v>
      </c>
      <c r="BE34">
        <f>'2002 US IO'!BE34*'Wage Ratios'!$BK$5</f>
        <v>1502.8660593964755</v>
      </c>
      <c r="BF34" s="106">
        <f>'2006 AMS'!$D$25/1000*'2002 US IO'!BE34/'2002 US IO'!BE$92</f>
        <v>472.09316506418384</v>
      </c>
      <c r="BG34" s="106">
        <f>'2006 AMS'!$D$26/1000*'2002 US IO'!BF34/'2002 US IO'!BF$92</f>
        <v>12.583314727232723</v>
      </c>
      <c r="BH34">
        <f>'2002 US IO'!BH34*'Wage Ratios'!$BN$5</f>
        <v>98.286830261932863</v>
      </c>
      <c r="BI34">
        <f>'2002 US IO'!BI34*'Wage Ratios'!$BO$5</f>
        <v>62.817427894102089</v>
      </c>
      <c r="BJ34">
        <f>'2002 US IO'!BJ34*'Wage Ratios'!$BP$5</f>
        <v>19.775350388812264</v>
      </c>
      <c r="BK34">
        <f>'2002 US IO'!BK34*'Wage Ratios'!$BQ$5</f>
        <v>66.995246039561309</v>
      </c>
      <c r="BL34">
        <f>'2002 US IO'!BL34*'Wage Ratios'!$BR$5</f>
        <v>67.698277724539466</v>
      </c>
      <c r="BM34">
        <f>'2002 US IO'!BM34*'Wage Ratios'!$BS$5</f>
        <v>112.88989718146718</v>
      </c>
      <c r="BN34">
        <f>'2002 US IO'!BN34*'Wage Ratios'!$BT$5</f>
        <v>9.2667850676141921</v>
      </c>
      <c r="BO34">
        <f>'2002 US IO'!BO34*'Wage Ratios'!$BU$5</f>
        <v>96.743894485695094</v>
      </c>
      <c r="BP34">
        <f>'2002 US IO'!BP34*'Wage Ratios'!$BV$5</f>
        <v>44.207705709317459</v>
      </c>
      <c r="BQ34">
        <f>'2002 US IO'!BQ34*'Wage Ratios'!$BW$5</f>
        <v>87.679973930303788</v>
      </c>
      <c r="BR34" s="106">
        <f>'2006 AMS'!$D$27/1000*'2002 US IO'!BQ34/'2002 US IO'!BQ$92</f>
        <v>9.2410383239868761</v>
      </c>
      <c r="BS34">
        <f>'2002 US IO'!BS34*'Wage Ratios'!$BY$5</f>
        <v>26.084431032351549</v>
      </c>
      <c r="BT34">
        <f>'2002 US IO'!BT34*'Wage Ratios'!$BZ$5</f>
        <v>120.3425623211413</v>
      </c>
      <c r="BU34">
        <f>'2002 US IO'!BU34*'Wage Ratios'!$CL$5</f>
        <v>47.032089495086495</v>
      </c>
      <c r="BV34">
        <f>'2002 US IO'!BV34*'Wage Ratios'!$CG$5</f>
        <v>5.7144749534997885</v>
      </c>
      <c r="BW34">
        <f>'2002 US IO'!BW34*AVERAGE('Wage Ratios'!$CA$5:$CF$5,'Wage Ratios'!$CH$5:$CK$5)</f>
        <v>189.82593806456237</v>
      </c>
      <c r="BX34">
        <f>'2002 US IO'!BX34*'Wage Ratios'!$CM$5</f>
        <v>7.3449452433223508</v>
      </c>
      <c r="BY34" s="106">
        <f>'2006 AMS'!$D$28/1000*'2002 US IO'!BX34/'2002 US IO'!BX$92</f>
        <v>4.1043558586228164</v>
      </c>
      <c r="BZ34" s="106">
        <f>'2006 AMS'!$D$29/1000*'2002 US IO'!BY34/'2002 US IO'!BY$92</f>
        <v>7.2425419232586128</v>
      </c>
      <c r="CA34">
        <f>'2002 US IO'!CA34*'Wage Ratios'!$CP$5</f>
        <v>290.20992118232624</v>
      </c>
      <c r="CB34" s="106">
        <f>'2006 AMS'!$D$30/1000*'2002 US IO'!CA34/'2002 US IO'!CA$92</f>
        <v>112.97237699983884</v>
      </c>
      <c r="CC34" s="106">
        <f>'2006 AMS'!$D$31/1000*'2002 US IO'!CB34/'2002 US IO'!CB$92</f>
        <v>8.9710048336566963</v>
      </c>
      <c r="CD34" s="106">
        <f>'2006 AMS'!$D$32/1000*'2002 US IO'!CC34/'2002 US IO'!CC$92</f>
        <v>32.951004411441176</v>
      </c>
      <c r="CE34" s="106">
        <f>'2006 AMS'!$D$33/1000*'2002 US IO'!CD34/'2002 US IO'!CD$92</f>
        <v>0.35540067460145142</v>
      </c>
      <c r="CF34" s="106">
        <f>'2006 AMS'!$D$34/1000*'2002 US IO'!CE34/'2002 US IO'!CE$92</f>
        <v>32.761079498954949</v>
      </c>
      <c r="CG34" s="106">
        <f>'2006 AMS'!$D$35/1000*'2002 US IO'!CF34/'2002 US IO'!CF$92</f>
        <v>7.3469575503322551</v>
      </c>
      <c r="CH34">
        <f>'2002 US IO'!CH34*AVERAGE('Wage Ratios'!$CW$5:$CY$5)</f>
        <v>152.80939065475499</v>
      </c>
      <c r="CI34" s="106">
        <f>'2006 AMS'!$D$36/1000*'2002 US IO'!CH34/'2002 US IO'!CH$92</f>
        <v>10.938564001218232</v>
      </c>
      <c r="CJ34">
        <v>0</v>
      </c>
      <c r="CK34">
        <v>0</v>
      </c>
    </row>
    <row r="35" spans="1:91" x14ac:dyDescent="0.25">
      <c r="A35" t="s">
        <v>128</v>
      </c>
      <c r="B35">
        <f>'2002 US IO'!B35*AVERAGE('Wage Ratios'!$D$5:$F$5,'Wage Ratios'!$H$5)</f>
        <v>2.7303505067021434</v>
      </c>
      <c r="C35">
        <f>'2002 US IO'!C35*'Wage Ratios'!$G$5</f>
        <v>90.140166625530284</v>
      </c>
      <c r="D35">
        <f>'2002 US IO'!D35*'Wage Ratios'!$I$5</f>
        <v>0</v>
      </c>
      <c r="E35">
        <f>'2002 US IO'!E35*'Wage Ratios'!$J$5</f>
        <v>0</v>
      </c>
      <c r="F35">
        <f>'2002 US IO'!F35*'Wage Ratios'!$K$5</f>
        <v>2.1706963207954207E-4</v>
      </c>
      <c r="G35">
        <f>'2002 US IO'!G35*'Wage Ratios'!$L$5</f>
        <v>0</v>
      </c>
      <c r="H35">
        <f>'2002 US IO'!H35*'Wage Ratios'!$M$5</f>
        <v>21.417087544150242</v>
      </c>
      <c r="I35" s="106">
        <f>'2006 AMS'!$D$5/1000*'2002 US IO'!I35/SUM('2002 US IO'!$I$2:$I$89)</f>
        <v>0</v>
      </c>
      <c r="J35">
        <f>'2002 US IO'!J35*'Wage Ratios'!$O$5</f>
        <v>15.027011040265366</v>
      </c>
      <c r="K35">
        <f>'2002 US IO'!K35*'Wage Ratios'!$P$5</f>
        <v>2.2696467161638533E-4</v>
      </c>
      <c r="L35">
        <f>'2002 US IO'!L35*'Wage Ratios'!$Q$5</f>
        <v>0</v>
      </c>
      <c r="M35">
        <f>'2002 US IO'!M35*'Wage Ratios'!$R$5</f>
        <v>1.8318546401467857E-2</v>
      </c>
      <c r="N35" s="106">
        <f>'2006 AMS'!$D$6/1000*'2002 US IO'!N35/SUM('2002 US IO'!$N$2:$N$89)</f>
        <v>5.7927889210412205E-2</v>
      </c>
      <c r="O35" s="106">
        <f>'2006 AMS'!$D$7/1000*'2002 US IO'!O35/'2002 US IO'!$O$92</f>
        <v>3.3255202629883358E-2</v>
      </c>
      <c r="P35" s="106">
        <f>'2006 AMS'!$D$8/1000*'2002 US IO'!P35/'2002 US IO'!$P$92</f>
        <v>4.9553243506349223E-2</v>
      </c>
      <c r="Q35">
        <f>'2002 US IO'!Q35*'Wage Ratios'!$V$5</f>
        <v>0</v>
      </c>
      <c r="R35" s="106">
        <f>'2006 AMS'!$D$9/1000*'2002 US IO'!R35/'2002 US IO'!$R$92</f>
        <v>0</v>
      </c>
      <c r="S35" s="106">
        <f>'2006 AMS'!$D$10/1000*'2002 US IO'!S35/'2002 US IO'!$S$92</f>
        <v>0</v>
      </c>
      <c r="T35" s="106">
        <f>'2006 AMS'!$D$11/1000*'2002 US IO'!T35/'2002 US IO'!$T$92</f>
        <v>0</v>
      </c>
      <c r="U35" s="106">
        <f>'2006 AMS'!$D$12/1000*'2002 US IO'!U35/'2002 US IO'!$U$92</f>
        <v>0</v>
      </c>
      <c r="V35" s="106">
        <f>'2006 AMS'!$D$13/1000*'2002 US IO'!V35/'2002 US IO'!V$92</f>
        <v>0</v>
      </c>
      <c r="W35">
        <f>'2002 US IO'!W35*'Wage Ratios'!$AB$5</f>
        <v>0</v>
      </c>
      <c r="X35">
        <f>'2002 US IO'!X35*'Wage Ratios'!$AC$5</f>
        <v>0</v>
      </c>
      <c r="Y35" s="108">
        <f>'2002 US IO'!Y35*('Energy Outputs'!$D$16*1000)/'2002 US IO'!Y$92</f>
        <v>0</v>
      </c>
      <c r="Z35" s="108">
        <f>'2002 US IO'!Z35*('Energy Outputs'!$D$20*1000)/'2002 US IO'!Z$92</f>
        <v>0</v>
      </c>
      <c r="AA35" s="105">
        <f>'2002 US IO'!AA35*'Wage Ratios'!$AF$5</f>
        <v>0</v>
      </c>
      <c r="AB35">
        <f>'2002 US IO'!AB35*'Wage Ratios'!$AG$5</f>
        <v>125.72096290715216</v>
      </c>
      <c r="AC35" s="106">
        <f>'2006 AMS'!$D$14/1000*'2002 US IO'!AC35/'2002 US IO'!AC$92</f>
        <v>0</v>
      </c>
      <c r="AD35">
        <f>'2002 US IO'!AD35*'Wage Ratios'!$AI$5</f>
        <v>0</v>
      </c>
      <c r="AE35">
        <f>'2002 US IO'!AE35*'Wage Ratios'!$AJ$5</f>
        <v>0</v>
      </c>
      <c r="AF35">
        <f>'2002 US IO'!AF35*'Wage Ratios'!$AK$5</f>
        <v>0</v>
      </c>
      <c r="AG35">
        <f>'2002 US IO'!AG35*'Wage Ratios'!$AL$5</f>
        <v>0</v>
      </c>
      <c r="AH35">
        <f>'2002 US IO'!AH35*'Wage Ratios'!$AM$5</f>
        <v>0</v>
      </c>
      <c r="AI35" s="106">
        <f>'2006 AMS'!$D$15/1000*'2002 US IO'!AI35/'2002 US IO'!AI$92</f>
        <v>1456.0196113330398</v>
      </c>
      <c r="AJ35" s="106">
        <f>'2006 AMS'!$D$16/1000*'2002 US IO'!AJ35/'2002 US IO'!AJ$92</f>
        <v>276.4043313789453</v>
      </c>
      <c r="AK35" s="106">
        <f>'2006 AMS'!$D$17/1000*'2002 US IO'!AK35/'2002 US IO'!AK$92</f>
        <v>21.215935397710794</v>
      </c>
      <c r="AL35" s="106">
        <f>'2006 AMS'!$D$18/1000*'2002 US IO'!AL35/'2002 US IO'!AL$92</f>
        <v>0</v>
      </c>
      <c r="AM35" s="106">
        <f>'2006 AMS'!$D$19/1000*'2002 US IO'!AM35/'2002 US IO'!AM$92</f>
        <v>0</v>
      </c>
      <c r="AN35">
        <f>'2002 US IO'!AN35*'Wage Ratios'!$AS$5</f>
        <v>0</v>
      </c>
      <c r="AO35">
        <f>'2002 US IO'!AO35*'Wage Ratios'!$AT$5</f>
        <v>4.3787041787777684E-3</v>
      </c>
      <c r="AP35">
        <f>'2002 US IO'!AP35*'Wage Ratios'!$AU$5</f>
        <v>10.073788027914814</v>
      </c>
      <c r="AQ35">
        <f>'2002 US IO'!AQ35*'Wage Ratios'!$AV$5</f>
        <v>0</v>
      </c>
      <c r="AR35">
        <f>'2002 US IO'!AR35*'Wage Ratios'!$AW$5</f>
        <v>0</v>
      </c>
      <c r="AS35" s="106">
        <f>'2006 AMS'!$D$20/1000*'2002 US IO'!AS35/'2002 US IO'!AS$92</f>
        <v>0</v>
      </c>
      <c r="AT35" s="106">
        <f>'2006 AMS'!$D$21/1000*'2002 US IO'!AT35/'2002 US IO'!AT$92</f>
        <v>0</v>
      </c>
      <c r="AU35">
        <f>'2002 US IO'!AU35*'Wage Ratios'!$AZ$5</f>
        <v>4.6009408429029122E-5</v>
      </c>
      <c r="AV35">
        <f>'2002 US IO'!AV35*'Wage Ratios'!$BA$5</f>
        <v>2.2353415086909272</v>
      </c>
      <c r="AW35">
        <f>'2002 US IO'!AW35*'Wage Ratios'!$BB$5</f>
        <v>0.85805020449576719</v>
      </c>
      <c r="AX35">
        <f>'2002 US IO'!AX35*'Wage Ratios'!$BC$5</f>
        <v>1.5297302192940796</v>
      </c>
      <c r="AY35" s="106">
        <f>'2006 AMS'!$D$22/1000*'2002 US IO'!AY35/'2002 US IO'!AY$92</f>
        <v>0</v>
      </c>
      <c r="AZ35" s="106">
        <f>'2006 AMS'!$D$23/1000*'2002 US IO'!AZ35/'2002 US IO'!AZ$92</f>
        <v>3.7122363982396769E-4</v>
      </c>
      <c r="BA35" s="108">
        <f>'2002 US IO'!BA35*('Energy Outputs'!$D$12*1000)/'2002 US IO'!BA$92</f>
        <v>0</v>
      </c>
      <c r="BB35" s="108">
        <f>'2002 US IO'!BB35*('Energy Outputs'!$D$4*1000)/'2002 US IO'!BB$92</f>
        <v>1.5017191779909919E-2</v>
      </c>
      <c r="BC35">
        <f>'2002 US IO'!BC35*'Wage Ratios'!$BI$5</f>
        <v>4.5668999720800199E-2</v>
      </c>
      <c r="BD35" s="106">
        <f>'2006 AMS'!$D$24/1000*'2002 US IO'!BC35/'2002 US IO'!BC$92</f>
        <v>1.8013181986280657E-2</v>
      </c>
      <c r="BE35">
        <f>'2002 US IO'!BE35*'Wage Ratios'!$BK$5</f>
        <v>1.3326359481885925</v>
      </c>
      <c r="BF35" s="106">
        <f>'2006 AMS'!$D$25/1000*'2002 US IO'!BE35/'2002 US IO'!BE$92</f>
        <v>0.41861902378134025</v>
      </c>
      <c r="BG35" s="106">
        <f>'2006 AMS'!$D$26/1000*'2002 US IO'!BF35/'2002 US IO'!BF$92</f>
        <v>4.4817649248057945E-3</v>
      </c>
      <c r="BH35">
        <f>'2002 US IO'!BH35*'Wage Ratios'!$BN$5</f>
        <v>2.2820937600731842E-2</v>
      </c>
      <c r="BI35">
        <f>'2002 US IO'!BI35*'Wage Ratios'!$BO$5</f>
        <v>0</v>
      </c>
      <c r="BJ35">
        <f>'2002 US IO'!BJ35*'Wage Ratios'!$BP$5</f>
        <v>0</v>
      </c>
      <c r="BK35">
        <f>'2002 US IO'!BK35*'Wage Ratios'!$BQ$5</f>
        <v>0.14565269795762267</v>
      </c>
      <c r="BL35">
        <f>'2002 US IO'!BL35*'Wage Ratios'!$BR$5</f>
        <v>0</v>
      </c>
      <c r="BM35">
        <f>'2002 US IO'!BM35*'Wage Ratios'!$BS$5</f>
        <v>0</v>
      </c>
      <c r="BN35">
        <f>'2002 US IO'!BN35*'Wage Ratios'!$BT$5</f>
        <v>0</v>
      </c>
      <c r="BO35">
        <f>'2002 US IO'!BO35*'Wage Ratios'!$BU$5</f>
        <v>0</v>
      </c>
      <c r="BP35">
        <f>'2002 US IO'!BP35*'Wage Ratios'!$BV$5</f>
        <v>5.9584274369896786E-2</v>
      </c>
      <c r="BQ35">
        <f>'2002 US IO'!BQ35*'Wage Ratios'!$BW$5</f>
        <v>0.38407788099730622</v>
      </c>
      <c r="BR35" s="106">
        <f>'2006 AMS'!$D$27/1000*'2002 US IO'!BQ35/'2002 US IO'!BQ$92</f>
        <v>4.0479920996704152E-2</v>
      </c>
      <c r="BS35">
        <f>'2002 US IO'!BS35*'Wage Ratios'!$BY$5</f>
        <v>2.1092857867402088</v>
      </c>
      <c r="BT35">
        <f>'2002 US IO'!BT35*'Wage Ratios'!$BZ$5</f>
        <v>1.1758528958396885</v>
      </c>
      <c r="BU35">
        <f>'2002 US IO'!BU35*'Wage Ratios'!$CL$5</f>
        <v>0.40746548895184248</v>
      </c>
      <c r="BV35">
        <f>'2002 US IO'!BV35*'Wage Ratios'!$CG$5</f>
        <v>4.9507716030224524E-2</v>
      </c>
      <c r="BW35">
        <f>'2002 US IO'!BW35*AVERAGE('Wage Ratios'!$CA$5:$CF$5,'Wage Ratios'!$CH$5:$CK$5)</f>
        <v>1.6445690484854956</v>
      </c>
      <c r="BX35">
        <f>'2002 US IO'!BX35*'Wage Ratios'!$CM$5</f>
        <v>0</v>
      </c>
      <c r="BY35" s="106">
        <f>'2006 AMS'!$D$28/1000*'2002 US IO'!BX35/'2002 US IO'!BX$92</f>
        <v>0</v>
      </c>
      <c r="BZ35" s="106">
        <f>'2006 AMS'!$D$29/1000*'2002 US IO'!BY35/'2002 US IO'!BY$92</f>
        <v>1.8522809305188841E-2</v>
      </c>
      <c r="CA35">
        <f>'2002 US IO'!CA35*'Wage Ratios'!$CP$5</f>
        <v>0.10348311291338891</v>
      </c>
      <c r="CB35" s="106">
        <f>'2006 AMS'!$D$30/1000*'2002 US IO'!CA35/'2002 US IO'!CA$92</f>
        <v>4.0283713242951075E-2</v>
      </c>
      <c r="CC35" s="106">
        <f>'2006 AMS'!$D$31/1000*'2002 US IO'!CB35/'2002 US IO'!CB$92</f>
        <v>0</v>
      </c>
      <c r="CD35" s="106">
        <f>'2006 AMS'!$D$32/1000*'2002 US IO'!CC35/'2002 US IO'!CC$92</f>
        <v>0</v>
      </c>
      <c r="CE35" s="106">
        <f>'2006 AMS'!$D$33/1000*'2002 US IO'!CD35/'2002 US IO'!CD$92</f>
        <v>0</v>
      </c>
      <c r="CF35" s="106">
        <f>'2006 AMS'!$D$34/1000*'2002 US IO'!CE35/'2002 US IO'!CE$92</f>
        <v>0</v>
      </c>
      <c r="CG35" s="106">
        <f>'2006 AMS'!$D$35/1000*'2002 US IO'!CF35/'2002 US IO'!CF$92</f>
        <v>0</v>
      </c>
      <c r="CH35">
        <f>'2002 US IO'!CH35*AVERAGE('Wage Ratios'!$CW$5:$CY$5)</f>
        <v>6.6658190383885485E-2</v>
      </c>
      <c r="CI35" s="106">
        <f>'2006 AMS'!$D$36/1000*'2002 US IO'!CH35/'2002 US IO'!CH$92</f>
        <v>4.7715973383264856E-3</v>
      </c>
      <c r="CJ35">
        <v>0</v>
      </c>
      <c r="CK35">
        <v>0</v>
      </c>
      <c r="CM35" s="100"/>
    </row>
    <row r="36" spans="1:91" x14ac:dyDescent="0.25">
      <c r="A36" t="s">
        <v>127</v>
      </c>
      <c r="B36">
        <f>'2002 US IO'!B36*AVERAGE('Wage Ratios'!$D$5:$F$5,'Wage Ratios'!$H$5)</f>
        <v>91.15132726146031</v>
      </c>
      <c r="C36">
        <f>'2002 US IO'!C36*'Wage Ratios'!$G$5</f>
        <v>3439.9816634690765</v>
      </c>
      <c r="D36">
        <f>'2002 US IO'!D36*'Wage Ratios'!$I$5</f>
        <v>0.77932536353505411</v>
      </c>
      <c r="E36">
        <f>'2002 US IO'!E36*'Wage Ratios'!$J$5</f>
        <v>0.24409854518704494</v>
      </c>
      <c r="F36">
        <f>'2002 US IO'!F36*'Wage Ratios'!$K$5</f>
        <v>0.16438568123714981</v>
      </c>
      <c r="G36">
        <f>'2002 US IO'!G36*'Wage Ratios'!$L$5</f>
        <v>6.6821243050568567E-3</v>
      </c>
      <c r="H36">
        <f>'2002 US IO'!H36*'Wage Ratios'!$M$5</f>
        <v>3227.0032165464499</v>
      </c>
      <c r="I36" s="106">
        <f>'2006 AMS'!$D$5/1000*'2002 US IO'!I36/SUM('2002 US IO'!$I$2:$I$89)</f>
        <v>0.36857435154817941</v>
      </c>
      <c r="J36">
        <f>'2002 US IO'!J36*'Wage Ratios'!$O$5</f>
        <v>2135.3435117648237</v>
      </c>
      <c r="K36">
        <f>'2002 US IO'!K36*'Wage Ratios'!$P$5</f>
        <v>0.57033929111880954</v>
      </c>
      <c r="L36">
        <f>'2002 US IO'!L36*'Wage Ratios'!$Q$5</f>
        <v>5.4844721737712133E-2</v>
      </c>
      <c r="M36">
        <f>'2002 US IO'!M36*'Wage Ratios'!$R$5</f>
        <v>32.96179485761143</v>
      </c>
      <c r="N36" s="106">
        <f>'2006 AMS'!$D$6/1000*'2002 US IO'!N36/SUM('2002 US IO'!$N$2:$N$89)</f>
        <v>61.340545650322639</v>
      </c>
      <c r="O36" s="106">
        <f>'2006 AMS'!$D$7/1000*'2002 US IO'!O36/'2002 US IO'!$O$92</f>
        <v>35.756953220041396</v>
      </c>
      <c r="P36" s="106">
        <f>'2006 AMS'!$D$8/1000*'2002 US IO'!P36/'2002 US IO'!$P$92</f>
        <v>36.665798392199939</v>
      </c>
      <c r="Q36">
        <f>'2002 US IO'!Q36*'Wage Ratios'!$V$5</f>
        <v>0.16299695484876789</v>
      </c>
      <c r="R36" s="106">
        <f>'2006 AMS'!$D$9/1000*'2002 US IO'!R36/'2002 US IO'!$R$92</f>
        <v>0.3055221411974946</v>
      </c>
      <c r="S36" s="106">
        <f>'2006 AMS'!$D$10/1000*'2002 US IO'!S36/'2002 US IO'!$S$92</f>
        <v>1.6606135547784533</v>
      </c>
      <c r="T36" s="106">
        <f>'2006 AMS'!$D$11/1000*'2002 US IO'!T36/'2002 US IO'!$T$92</f>
        <v>0.88978953409405903</v>
      </c>
      <c r="U36" s="106">
        <f>'2006 AMS'!$D$12/1000*'2002 US IO'!U36/'2002 US IO'!$U$92</f>
        <v>3.0030053897708624E-2</v>
      </c>
      <c r="V36" s="106">
        <f>'2006 AMS'!$D$13/1000*'2002 US IO'!V36/'2002 US IO'!V$92</f>
        <v>6.9079772434233915</v>
      </c>
      <c r="W36">
        <f>'2002 US IO'!W36*'Wage Ratios'!$AB$5</f>
        <v>1.3069853384713963</v>
      </c>
      <c r="X36">
        <f>'2002 US IO'!X36*'Wage Ratios'!$AC$5</f>
        <v>2.0642798821504988</v>
      </c>
      <c r="Y36" s="108">
        <f>'2002 US IO'!Y36*('Energy Outputs'!$D$16*1000)/'2002 US IO'!Y$92</f>
        <v>9.1615377221100375E-3</v>
      </c>
      <c r="Z36" s="108">
        <f>'2002 US IO'!Z36*('Energy Outputs'!$D$20*1000)/'2002 US IO'!Z$92</f>
        <v>8.1411464451830673E-2</v>
      </c>
      <c r="AA36" s="105">
        <f>'2002 US IO'!AA36*'Wage Ratios'!$AF$5</f>
        <v>0.10474312880587155</v>
      </c>
      <c r="AB36">
        <f>'2002 US IO'!AB36*'Wage Ratios'!$AG$5</f>
        <v>2655.5245665857246</v>
      </c>
      <c r="AC36" s="106">
        <f>'2006 AMS'!$D$14/1000*'2002 US IO'!AC36/'2002 US IO'!AC$92</f>
        <v>1.9097925561885092</v>
      </c>
      <c r="AD36">
        <f>'2002 US IO'!AD36*'Wage Ratios'!$AI$5</f>
        <v>1.5060174891442851E-2</v>
      </c>
      <c r="AE36">
        <f>'2002 US IO'!AE36*'Wage Ratios'!$AJ$5</f>
        <v>8.3353813915493201E-3</v>
      </c>
      <c r="AF36">
        <f>'2002 US IO'!AF36*'Wage Ratios'!$AK$5</f>
        <v>7.1768886658487477E-2</v>
      </c>
      <c r="AG36">
        <f>'2002 US IO'!AG36*'Wage Ratios'!$AL$5</f>
        <v>0.67373103163404069</v>
      </c>
      <c r="AH36">
        <f>'2002 US IO'!AH36*'Wage Ratios'!$AM$5</f>
        <v>9.1533005840715685E-3</v>
      </c>
      <c r="AI36" s="106">
        <f>'2006 AMS'!$D$15/1000*'2002 US IO'!AI36/'2002 US IO'!AI$92</f>
        <v>688.10083958713221</v>
      </c>
      <c r="AJ36" s="106">
        <f>'2006 AMS'!$D$16/1000*'2002 US IO'!AJ36/'2002 US IO'!AJ$92</f>
        <v>5554.8106938639903</v>
      </c>
      <c r="AK36" s="106">
        <f>'2006 AMS'!$D$17/1000*'2002 US IO'!AK36/'2002 US IO'!AK$92</f>
        <v>1588.9870506767741</v>
      </c>
      <c r="AL36" s="106">
        <f>'2006 AMS'!$D$18/1000*'2002 US IO'!AL36/'2002 US IO'!AL$92</f>
        <v>0.60883176880105339</v>
      </c>
      <c r="AM36" s="106">
        <f>'2006 AMS'!$D$19/1000*'2002 US IO'!AM36/'2002 US IO'!AM$92</f>
        <v>0.61324629461489344</v>
      </c>
      <c r="AN36">
        <f>'2002 US IO'!AN36*'Wage Ratios'!$AS$5</f>
        <v>0.77235061516452863</v>
      </c>
      <c r="AO36">
        <f>'2002 US IO'!AO36*'Wage Ratios'!$AT$5</f>
        <v>3.0107752199497306</v>
      </c>
      <c r="AP36">
        <f>'2002 US IO'!AP36*'Wage Ratios'!$AU$5</f>
        <v>3.0137886804525578</v>
      </c>
      <c r="AQ36">
        <f>'2002 US IO'!AQ36*'Wage Ratios'!$AV$5</f>
        <v>2.0636647863591057E-2</v>
      </c>
      <c r="AR36">
        <f>'2002 US IO'!AR36*'Wage Ratios'!$AW$5</f>
        <v>0.22113493902330839</v>
      </c>
      <c r="AS36" s="106">
        <f>'2006 AMS'!$D$20/1000*'2002 US IO'!AS36/'2002 US IO'!AS$92</f>
        <v>3.1659830636012081</v>
      </c>
      <c r="AT36" s="106">
        <f>'2006 AMS'!$D$21/1000*'2002 US IO'!AT36/'2002 US IO'!AT$92</f>
        <v>0.79711777631106617</v>
      </c>
      <c r="AU36">
        <f>'2002 US IO'!AU36*'Wage Ratios'!$AZ$5</f>
        <v>10.990609491153885</v>
      </c>
      <c r="AV36">
        <f>'2002 US IO'!AV36*'Wage Ratios'!$BA$5</f>
        <v>1103.901041299323</v>
      </c>
      <c r="AW36">
        <f>'2002 US IO'!AW36*'Wage Ratios'!$BB$5</f>
        <v>256.73949061296304</v>
      </c>
      <c r="AX36">
        <f>'2002 US IO'!AX36*'Wage Ratios'!$BC$5</f>
        <v>180.83545482612223</v>
      </c>
      <c r="AY36" s="106">
        <f>'2006 AMS'!$D$22/1000*'2002 US IO'!AY36/'2002 US IO'!AY$92</f>
        <v>1.4383387423987757</v>
      </c>
      <c r="AZ36" s="106">
        <f>'2006 AMS'!$D$23/1000*'2002 US IO'!AZ36/'2002 US IO'!AZ$92</f>
        <v>3.9497426089687129</v>
      </c>
      <c r="BA36" s="108">
        <f>'2002 US IO'!BA36*('Energy Outputs'!$D$12*1000)/'2002 US IO'!BA$92</f>
        <v>1.8254179351270219</v>
      </c>
      <c r="BB36" s="108">
        <f>'2002 US IO'!BB36*('Energy Outputs'!$D$4*1000)/'2002 US IO'!BB$92</f>
        <v>19.367702938003553</v>
      </c>
      <c r="BC36">
        <f>'2002 US IO'!BC36*'Wage Ratios'!$BI$5</f>
        <v>34.458443652606192</v>
      </c>
      <c r="BD36" s="106">
        <f>'2006 AMS'!$D$24/1000*'2002 US IO'!BC36/'2002 US IO'!BC$92</f>
        <v>13.591412561543116</v>
      </c>
      <c r="BE36">
        <f>'2002 US IO'!BE36*'Wage Ratios'!$BK$5</f>
        <v>49.148140573040934</v>
      </c>
      <c r="BF36" s="106">
        <f>'2006 AMS'!$D$25/1000*'2002 US IO'!BE36/'2002 US IO'!BE$92</f>
        <v>15.438835081194155</v>
      </c>
      <c r="BG36" s="106">
        <f>'2006 AMS'!$D$26/1000*'2002 US IO'!BF36/'2002 US IO'!BF$92</f>
        <v>19.34189615199292</v>
      </c>
      <c r="BH36">
        <f>'2002 US IO'!BH36*'Wage Ratios'!$BN$5</f>
        <v>15.814722199541746</v>
      </c>
      <c r="BI36">
        <f>'2002 US IO'!BI36*'Wage Ratios'!$BO$5</f>
        <v>1.5454346861017531E-2</v>
      </c>
      <c r="BJ36">
        <f>'2002 US IO'!BJ36*'Wage Ratios'!$BP$5</f>
        <v>8.735367491480775E-2</v>
      </c>
      <c r="BK36">
        <f>'2002 US IO'!BK36*'Wage Ratios'!$BQ$5</f>
        <v>0.94146218782840685</v>
      </c>
      <c r="BL36">
        <f>'2002 US IO'!BL36*'Wage Ratios'!$BR$5</f>
        <v>3.4716821509551965E-2</v>
      </c>
      <c r="BM36">
        <f>'2002 US IO'!BM36*'Wage Ratios'!$BS$5</f>
        <v>0.10669214096624891</v>
      </c>
      <c r="BN36">
        <f>'2002 US IO'!BN36*'Wage Ratios'!$BT$5</f>
        <v>0.1190082514615995</v>
      </c>
      <c r="BO36">
        <f>'2002 US IO'!BO36*'Wage Ratios'!$BU$5</f>
        <v>2.1442969866985618E-2</v>
      </c>
      <c r="BP36">
        <f>'2002 US IO'!BP36*'Wage Ratios'!$BV$5</f>
        <v>41.222484455217995</v>
      </c>
      <c r="BQ36">
        <f>'2002 US IO'!BQ36*'Wage Ratios'!$BW$5</f>
        <v>41.502774376156019</v>
      </c>
      <c r="BR36" s="106">
        <f>'2006 AMS'!$D$27/1000*'2002 US IO'!BQ36/'2002 US IO'!BQ$92</f>
        <v>4.3741884420118851</v>
      </c>
      <c r="BS36">
        <f>'2002 US IO'!BS36*'Wage Ratios'!$BY$5</f>
        <v>119.30342752229592</v>
      </c>
      <c r="BT36">
        <f>'2002 US IO'!BT36*'Wage Ratios'!$BZ$5</f>
        <v>137.69188527099624</v>
      </c>
      <c r="BU36">
        <f>'2002 US IO'!BU36*'Wage Ratios'!$CL$5</f>
        <v>5.6853140526378914</v>
      </c>
      <c r="BV36">
        <f>'2002 US IO'!BV36*'Wage Ratios'!$CG$5</f>
        <v>0.69077485404882388</v>
      </c>
      <c r="BW36">
        <f>'2002 US IO'!BW36*AVERAGE('Wage Ratios'!$CA$5:$CF$5,'Wage Ratios'!$CH$5:$CK$5)</f>
        <v>22.94646240087576</v>
      </c>
      <c r="BX36">
        <f>'2002 US IO'!BX36*'Wage Ratios'!$CM$5</f>
        <v>0.94960804461370951</v>
      </c>
      <c r="BY36" s="106">
        <f>'2006 AMS'!$D$28/1000*'2002 US IO'!BX36/'2002 US IO'!BX$92</f>
        <v>0.53064103436973487</v>
      </c>
      <c r="BZ36" s="106">
        <f>'2006 AMS'!$D$29/1000*'2002 US IO'!BY36/'2002 US IO'!BY$92</f>
        <v>13.256653497658283</v>
      </c>
      <c r="CA36">
        <f>'2002 US IO'!CA36*'Wage Ratios'!$CP$5</f>
        <v>5.5263979837898116</v>
      </c>
      <c r="CB36" s="106">
        <f>'2006 AMS'!$D$30/1000*'2002 US IO'!CA36/'2002 US IO'!CA$92</f>
        <v>2.1513059027489705</v>
      </c>
      <c r="CC36" s="106">
        <f>'2006 AMS'!$D$31/1000*'2002 US IO'!CB36/'2002 US IO'!CB$92</f>
        <v>2.6099591002612846E-2</v>
      </c>
      <c r="CD36" s="106">
        <f>'2006 AMS'!$D$32/1000*'2002 US IO'!CC36/'2002 US IO'!CC$92</f>
        <v>0.12680977025716586</v>
      </c>
      <c r="CE36" s="106">
        <f>'2006 AMS'!$D$33/1000*'2002 US IO'!CD36/'2002 US IO'!CD$92</f>
        <v>9.1363953755769136E-3</v>
      </c>
      <c r="CF36" s="106">
        <f>'2006 AMS'!$D$34/1000*'2002 US IO'!CE36/'2002 US IO'!CE$92</f>
        <v>0.16703488364734348</v>
      </c>
      <c r="CG36" s="106">
        <f>'2006 AMS'!$D$35/1000*'2002 US IO'!CF36/'2002 US IO'!CF$92</f>
        <v>0.20905404126277172</v>
      </c>
      <c r="CH36">
        <f>'2002 US IO'!CH36*AVERAGE('Wage Ratios'!$CW$5:$CY$5)</f>
        <v>44.576605947738919</v>
      </c>
      <c r="CI36" s="106">
        <f>'2006 AMS'!$D$36/1000*'2002 US IO'!CH36/'2002 US IO'!CH$92</f>
        <v>3.1909299227432957</v>
      </c>
      <c r="CJ36">
        <v>0</v>
      </c>
      <c r="CK36">
        <v>0</v>
      </c>
      <c r="CM36" s="100"/>
    </row>
    <row r="37" spans="1:91" x14ac:dyDescent="0.25">
      <c r="A37" t="s">
        <v>126</v>
      </c>
      <c r="B37">
        <f>'2002 US IO'!B37*AVERAGE('Wage Ratios'!$D$5:$F$5,'Wage Ratios'!$H$5)</f>
        <v>12.485733172542483</v>
      </c>
      <c r="C37">
        <f>'2002 US IO'!C37*'Wage Ratios'!$G$5</f>
        <v>478.57077761671462</v>
      </c>
      <c r="D37">
        <f>'2002 US IO'!D37*'Wage Ratios'!$I$5</f>
        <v>2.2751003979312567E-2</v>
      </c>
      <c r="E37">
        <f>'2002 US IO'!E37*'Wage Ratios'!$J$5</f>
        <v>4.8026486381883013E-3</v>
      </c>
      <c r="F37">
        <f>'2002 US IO'!F37*'Wage Ratios'!$K$5</f>
        <v>3.5412423219561479E-3</v>
      </c>
      <c r="G37">
        <f>'2002 US IO'!G37*'Wage Ratios'!$L$5</f>
        <v>6.6467418635602661E-4</v>
      </c>
      <c r="H37">
        <f>'2002 US IO'!H37*'Wage Ratios'!$M$5</f>
        <v>32.460080237563979</v>
      </c>
      <c r="I37" s="106">
        <f>'2006 AMS'!$D$5/1000*'2002 US IO'!I37/SUM('2002 US IO'!$I$2:$I$89)</f>
        <v>0.72052386742470365</v>
      </c>
      <c r="J37">
        <f>'2002 US IO'!J37*'Wage Ratios'!$O$5</f>
        <v>90.425500073795689</v>
      </c>
      <c r="K37">
        <f>'2002 US IO'!K37*'Wage Ratios'!$P$5</f>
        <v>6.1016176256120665E-2</v>
      </c>
      <c r="L37">
        <f>'2002 US IO'!L37*'Wage Ratios'!$Q$5</f>
        <v>1.1474486370448014E-3</v>
      </c>
      <c r="M37">
        <f>'2002 US IO'!M37*'Wage Ratios'!$R$5</f>
        <v>0.13452477157747147</v>
      </c>
      <c r="N37" s="106">
        <f>'2006 AMS'!$D$6/1000*'2002 US IO'!N37/SUM('2002 US IO'!$N$2:$N$89)</f>
        <v>0.39951956137078409</v>
      </c>
      <c r="O37" s="106">
        <f>'2006 AMS'!$D$7/1000*'2002 US IO'!O37/'2002 US IO'!$O$92</f>
        <v>0.26145970102222749</v>
      </c>
      <c r="P37" s="106">
        <f>'2006 AMS'!$D$8/1000*'2002 US IO'!P37/'2002 US IO'!$P$92</f>
        <v>0.47956357191071836</v>
      </c>
      <c r="Q37">
        <f>'2002 US IO'!Q37*'Wage Ratios'!$V$5</f>
        <v>4.16653867540935E-3</v>
      </c>
      <c r="R37" s="106">
        <f>'2006 AMS'!$D$9/1000*'2002 US IO'!R37/'2002 US IO'!$R$92</f>
        <v>7.3452377788123854E-3</v>
      </c>
      <c r="S37" s="106">
        <f>'2006 AMS'!$D$10/1000*'2002 US IO'!S37/'2002 US IO'!$S$92</f>
        <v>2.1586810867083649E-2</v>
      </c>
      <c r="T37" s="106">
        <f>'2006 AMS'!$D$11/1000*'2002 US IO'!T37/'2002 US IO'!$T$92</f>
        <v>3.584965910650874E-3</v>
      </c>
      <c r="U37" s="106">
        <f>'2006 AMS'!$D$12/1000*'2002 US IO'!U37/'2002 US IO'!$U$92</f>
        <v>1.4022396339430857E-3</v>
      </c>
      <c r="V37" s="106">
        <f>'2006 AMS'!$D$13/1000*'2002 US IO'!V37/'2002 US IO'!V$92</f>
        <v>2.7629049314510459E-2</v>
      </c>
      <c r="W37">
        <f>'2002 US IO'!W37*'Wage Ratios'!$AB$5</f>
        <v>5.7118509465643445E-2</v>
      </c>
      <c r="X37">
        <f>'2002 US IO'!X37*'Wage Ratios'!$AC$5</f>
        <v>0.10239364463162517</v>
      </c>
      <c r="Y37" s="108">
        <f>'2002 US IO'!Y37*('Energy Outputs'!$D$16*1000)/'2002 US IO'!Y$92</f>
        <v>6.2507436107206652E-5</v>
      </c>
      <c r="Z37" s="108">
        <f>'2002 US IO'!Z37*('Energy Outputs'!$D$20*1000)/'2002 US IO'!Z$92</f>
        <v>3.8593718819603553E-3</v>
      </c>
      <c r="AA37" s="105">
        <f>'2002 US IO'!AA37*'Wage Ratios'!$AF$5</f>
        <v>9.9733251400249646E-4</v>
      </c>
      <c r="AB37">
        <f>'2002 US IO'!AB37*'Wage Ratios'!$AG$5</f>
        <v>321.97123407699536</v>
      </c>
      <c r="AC37" s="106">
        <f>'2006 AMS'!$D$14/1000*'2002 US IO'!AC37/'2002 US IO'!AC$92</f>
        <v>7.3942017572353356E-3</v>
      </c>
      <c r="AD37">
        <f>'2002 US IO'!AD37*'Wage Ratios'!$AI$5</f>
        <v>2.1067893234903174E-3</v>
      </c>
      <c r="AE37">
        <f>'2002 US IO'!AE37*'Wage Ratios'!$AJ$5</f>
        <v>6.7748023322989303E-4</v>
      </c>
      <c r="AF37">
        <f>'2002 US IO'!AF37*'Wage Ratios'!$AK$5</f>
        <v>6.0957213423680785E-3</v>
      </c>
      <c r="AG37">
        <f>'2002 US IO'!AG37*'Wage Ratios'!$AL$5</f>
        <v>3.0649889352230689E-2</v>
      </c>
      <c r="AH37">
        <f>'2002 US IO'!AH37*'Wage Ratios'!$AM$5</f>
        <v>1.5551892702430868E-3</v>
      </c>
      <c r="AI37" s="106">
        <f>'2006 AMS'!$D$15/1000*'2002 US IO'!AI37/'2002 US IO'!AI$92</f>
        <v>32.770859494272187</v>
      </c>
      <c r="AJ37" s="106">
        <f>'2006 AMS'!$D$16/1000*'2002 US IO'!AJ37/'2002 US IO'!AJ$92</f>
        <v>172.95346846488189</v>
      </c>
      <c r="AK37" s="106">
        <f>'2006 AMS'!$D$17/1000*'2002 US IO'!AK37/'2002 US IO'!AK$92</f>
        <v>802.03927199871828</v>
      </c>
      <c r="AL37" s="106">
        <f>'2006 AMS'!$D$18/1000*'2002 US IO'!AL37/'2002 US IO'!AL$92</f>
        <v>0.10848212659589425</v>
      </c>
      <c r="AM37" s="106">
        <f>'2006 AMS'!$D$19/1000*'2002 US IO'!AM37/'2002 US IO'!AM$92</f>
        <v>2.11681624904347E-3</v>
      </c>
      <c r="AN37">
        <f>'2002 US IO'!AN37*'Wage Ratios'!$AS$5</f>
        <v>4.4755488895670248E-4</v>
      </c>
      <c r="AO37">
        <f>'2002 US IO'!AO37*'Wage Ratios'!$AT$5</f>
        <v>3.9888686508712801E-2</v>
      </c>
      <c r="AP37">
        <f>'2002 US IO'!AP37*'Wage Ratios'!$AU$5</f>
        <v>0.10018147309189719</v>
      </c>
      <c r="AQ37">
        <f>'2002 US IO'!AQ37*'Wage Ratios'!$AV$5</f>
        <v>8.886701109923949E-4</v>
      </c>
      <c r="AR37">
        <f>'2002 US IO'!AR37*'Wage Ratios'!$AW$5</f>
        <v>3.0499594606943213E-3</v>
      </c>
      <c r="AS37" s="106">
        <f>'2006 AMS'!$D$20/1000*'2002 US IO'!AS37/'2002 US IO'!AS$92</f>
        <v>7.6121876326573551E-2</v>
      </c>
      <c r="AT37" s="106">
        <f>'2006 AMS'!$D$21/1000*'2002 US IO'!AT37/'2002 US IO'!AT$92</f>
        <v>2.2057570294284557E-2</v>
      </c>
      <c r="AU37">
        <f>'2002 US IO'!AU37*'Wage Ratios'!$AZ$5</f>
        <v>1.3160511878968302E-2</v>
      </c>
      <c r="AV37">
        <f>'2002 US IO'!AV37*'Wage Ratios'!$BA$5</f>
        <v>138.43370989470449</v>
      </c>
      <c r="AW37">
        <f>'2002 US IO'!AW37*'Wage Ratios'!$BB$5</f>
        <v>28.322345762970091</v>
      </c>
      <c r="AX37">
        <f>'2002 US IO'!AX37*'Wage Ratios'!$BC$5</f>
        <v>36.609838631980814</v>
      </c>
      <c r="AY37" s="106">
        <f>'2006 AMS'!$D$22/1000*'2002 US IO'!AY37/'2002 US IO'!AY$92</f>
        <v>5.2754006143080463E-2</v>
      </c>
      <c r="AZ37" s="106">
        <f>'2006 AMS'!$D$23/1000*'2002 US IO'!AZ37/'2002 US IO'!AZ$92</f>
        <v>4.3531460806510165E-2</v>
      </c>
      <c r="BA37" s="108">
        <f>'2002 US IO'!BA37*('Energy Outputs'!$D$12*1000)/'2002 US IO'!BA$92</f>
        <v>1.5503157008902139E-3</v>
      </c>
      <c r="BB37" s="108">
        <f>'2002 US IO'!BB37*('Energy Outputs'!$D$4*1000)/'2002 US IO'!BB$92</f>
        <v>0.15782500469532257</v>
      </c>
      <c r="BC37">
        <f>'2002 US IO'!BC37*'Wage Ratios'!$BI$5</f>
        <v>0.32908050344442902</v>
      </c>
      <c r="BD37" s="106">
        <f>'2006 AMS'!$D$24/1000*'2002 US IO'!BC37/'2002 US IO'!BC$92</f>
        <v>0.12979892340364782</v>
      </c>
      <c r="BE37">
        <f>'2002 US IO'!BE37*'Wage Ratios'!$BK$5</f>
        <v>17.221950935314425</v>
      </c>
      <c r="BF37" s="106">
        <f>'2006 AMS'!$D$25/1000*'2002 US IO'!BE37/'2002 US IO'!BE$92</f>
        <v>5.4099068075951342</v>
      </c>
      <c r="BG37" s="106">
        <f>'2006 AMS'!$D$26/1000*'2002 US IO'!BF37/'2002 US IO'!BF$92</f>
        <v>6.8056414131096601E-2</v>
      </c>
      <c r="BH37">
        <f>'2002 US IO'!BH37*'Wage Ratios'!$BN$5</f>
        <v>0.21903482694171045</v>
      </c>
      <c r="BI37">
        <f>'2002 US IO'!BI37*'Wage Ratios'!$BO$5</f>
        <v>3.2097932427160419E-4</v>
      </c>
      <c r="BJ37">
        <f>'2002 US IO'!BJ37*'Wage Ratios'!$BP$5</f>
        <v>5.8722835434857606E-3</v>
      </c>
      <c r="BK37">
        <f>'2002 US IO'!BK37*'Wage Ratios'!$BQ$5</f>
        <v>1.375729025447541E-2</v>
      </c>
      <c r="BL37">
        <f>'2002 US IO'!BL37*'Wage Ratios'!$BR$5</f>
        <v>1.2024967482234239E-3</v>
      </c>
      <c r="BM37">
        <f>'2002 US IO'!BM37*'Wage Ratios'!$BS$5</f>
        <v>7.3874440280366728E-3</v>
      </c>
      <c r="BN37">
        <f>'2002 US IO'!BN37*'Wage Ratios'!$BT$5</f>
        <v>8.7862824820593936E-3</v>
      </c>
      <c r="BO37">
        <f>'2002 US IO'!BO37*'Wage Ratios'!$BU$5</f>
        <v>3.3560466556766528E-3</v>
      </c>
      <c r="BP37">
        <f>'2002 US IO'!BP37*'Wage Ratios'!$BV$5</f>
        <v>0.4112735115135725</v>
      </c>
      <c r="BQ37">
        <f>'2002 US IO'!BQ37*'Wage Ratios'!$BW$5</f>
        <v>3.8307079526700569</v>
      </c>
      <c r="BR37" s="106">
        <f>'2006 AMS'!$D$27/1000*'2002 US IO'!BQ37/'2002 US IO'!BQ$92</f>
        <v>0.40373779110340852</v>
      </c>
      <c r="BS37">
        <f>'2002 US IO'!BS37*'Wage Ratios'!$BY$5</f>
        <v>10.488055556237697</v>
      </c>
      <c r="BT37">
        <f>'2002 US IO'!BT37*'Wage Ratios'!$BZ$5</f>
        <v>1.8747851846242594</v>
      </c>
      <c r="BU37">
        <f>'2002 US IO'!BU37*'Wage Ratios'!$CL$5</f>
        <v>0.76109399176248127</v>
      </c>
      <c r="BV37">
        <f>'2002 US IO'!BV37*'Wage Ratios'!$CG$5</f>
        <v>9.2474151156738335E-2</v>
      </c>
      <c r="BW37">
        <f>'2002 US IO'!BW37*AVERAGE('Wage Ratios'!$CA$5:$CF$5,'Wage Ratios'!$CH$5:$CK$5)</f>
        <v>3.0718469558259538</v>
      </c>
      <c r="BX37">
        <f>'2002 US IO'!BX37*'Wage Ratios'!$CM$5</f>
        <v>4.3053309560464768E-3</v>
      </c>
      <c r="BY37" s="106">
        <f>'2006 AMS'!$D$28/1000*'2002 US IO'!BX37/'2002 US IO'!BX$92</f>
        <v>2.4058192059123584E-3</v>
      </c>
      <c r="BZ37" s="106">
        <f>'2006 AMS'!$D$29/1000*'2002 US IO'!BY37/'2002 US IO'!BY$92</f>
        <v>0.14126068859475707</v>
      </c>
      <c r="CA37">
        <f>'2002 US IO'!CA37*'Wage Ratios'!$CP$5</f>
        <v>0.54156019771655117</v>
      </c>
      <c r="CB37" s="106">
        <f>'2006 AMS'!$D$30/1000*'2002 US IO'!CA37/'2002 US IO'!CA$92</f>
        <v>0.21081754398776709</v>
      </c>
      <c r="CC37" s="106">
        <f>'2006 AMS'!$D$31/1000*'2002 US IO'!CB37/'2002 US IO'!CB$92</f>
        <v>1.8260089854807298E-3</v>
      </c>
      <c r="CD37" s="106">
        <f>'2006 AMS'!$D$32/1000*'2002 US IO'!CC37/'2002 US IO'!CC$92</f>
        <v>3.2949468558250886E-2</v>
      </c>
      <c r="CE37" s="106">
        <f>'2006 AMS'!$D$33/1000*'2002 US IO'!CD37/'2002 US IO'!CD$92</f>
        <v>2.3319551018321817E-3</v>
      </c>
      <c r="CF37" s="106">
        <f>'2006 AMS'!$D$34/1000*'2002 US IO'!CE37/'2002 US IO'!CE$92</f>
        <v>1.602790177541228E-2</v>
      </c>
      <c r="CG37" s="106">
        <f>'2006 AMS'!$D$35/1000*'2002 US IO'!CF37/'2002 US IO'!CF$92</f>
        <v>9.4653077568339281E-3</v>
      </c>
      <c r="CH37">
        <f>'2002 US IO'!CH37*AVERAGE('Wage Ratios'!$CW$5:$CY$5)</f>
        <v>3.2283067674122421</v>
      </c>
      <c r="CI37" s="106">
        <f>'2006 AMS'!$D$36/1000*'2002 US IO'!CH37/'2002 US IO'!CH$92</f>
        <v>0.23109208170778023</v>
      </c>
      <c r="CJ37">
        <v>0</v>
      </c>
      <c r="CK37">
        <v>0</v>
      </c>
      <c r="CM37" s="100"/>
    </row>
    <row r="38" spans="1:91" x14ac:dyDescent="0.25">
      <c r="A38" t="s">
        <v>125</v>
      </c>
      <c r="B38">
        <f>'2002 US IO'!B38*AVERAGE('Wage Ratios'!$D$5:$F$5,'Wage Ratios'!$H$5)</f>
        <v>0.66619496149163704</v>
      </c>
      <c r="C38">
        <f>'2002 US IO'!C38*'Wage Ratios'!$G$5</f>
        <v>53.371054349569249</v>
      </c>
      <c r="D38">
        <f>'2002 US IO'!D38*'Wage Ratios'!$I$5</f>
        <v>0.58271558628702047</v>
      </c>
      <c r="E38">
        <f>'2002 US IO'!E38*'Wage Ratios'!$J$5</f>
        <v>0.52973394218083447</v>
      </c>
      <c r="F38">
        <f>'2002 US IO'!F38*'Wage Ratios'!$K$5</f>
        <v>0.12274326676768878</v>
      </c>
      <c r="G38">
        <f>'2002 US IO'!G38*'Wage Ratios'!$L$5</f>
        <v>5.8709563847305968E-2</v>
      </c>
      <c r="H38">
        <f>'2002 US IO'!H38*'Wage Ratios'!$M$5</f>
        <v>4.9249550799242785</v>
      </c>
      <c r="I38" s="106">
        <f>'2006 AMS'!$D$5/1000*'2002 US IO'!I38/SUM('2002 US IO'!$I$2:$I$89)</f>
        <v>3.3890920267315314</v>
      </c>
      <c r="J38">
        <f>'2002 US IO'!J38*'Wage Ratios'!$O$5</f>
        <v>12.899306617413989</v>
      </c>
      <c r="K38">
        <f>'2002 US IO'!K38*'Wage Ratios'!$P$5</f>
        <v>1.1043973661798629</v>
      </c>
      <c r="L38">
        <f>'2002 US IO'!L38*'Wage Ratios'!$Q$5</f>
        <v>0.16810859493161098</v>
      </c>
      <c r="M38">
        <f>'2002 US IO'!M38*'Wage Ratios'!$R$5</f>
        <v>0.97625183393084236</v>
      </c>
      <c r="N38" s="106">
        <f>'2006 AMS'!$D$6/1000*'2002 US IO'!N38/SUM('2002 US IO'!$N$2:$N$89)</f>
        <v>1.0023158732966275</v>
      </c>
      <c r="O38" s="106">
        <f>'2006 AMS'!$D$7/1000*'2002 US IO'!O38/'2002 US IO'!$O$92</f>
        <v>1.0559352755100682</v>
      </c>
      <c r="P38" s="106">
        <f>'2006 AMS'!$D$8/1000*'2002 US IO'!P38/'2002 US IO'!$P$92</f>
        <v>1.1407712857617307</v>
      </c>
      <c r="Q38">
        <f>'2002 US IO'!Q38*'Wage Ratios'!$V$5</f>
        <v>209.56401303106114</v>
      </c>
      <c r="R38" s="106">
        <f>'2006 AMS'!$D$9/1000*'2002 US IO'!R38/'2002 US IO'!$R$92</f>
        <v>20.21003199230605</v>
      </c>
      <c r="S38" s="106">
        <f>'2006 AMS'!$D$10/1000*'2002 US IO'!S38/'2002 US IO'!$S$92</f>
        <v>12.057349378655598</v>
      </c>
      <c r="T38" s="106">
        <f>'2006 AMS'!$D$11/1000*'2002 US IO'!T38/'2002 US IO'!$T$92</f>
        <v>0.56457182563049679</v>
      </c>
      <c r="U38" s="106">
        <f>'2006 AMS'!$D$12/1000*'2002 US IO'!U38/'2002 US IO'!$U$92</f>
        <v>0.24769373153595103</v>
      </c>
      <c r="V38" s="106">
        <f>'2006 AMS'!$D$13/1000*'2002 US IO'!V38/'2002 US IO'!V$92</f>
        <v>27.358037858079545</v>
      </c>
      <c r="W38">
        <f>'2002 US IO'!W38*'Wage Ratios'!$AB$5</f>
        <v>246.74505950674677</v>
      </c>
      <c r="X38">
        <f>'2002 US IO'!X38*'Wage Ratios'!$AC$5</f>
        <v>1189.854399384157</v>
      </c>
      <c r="Y38" s="108">
        <f>'2002 US IO'!Y38*('Energy Outputs'!$D$16*1000)/'2002 US IO'!Y$92</f>
        <v>0.28622326286197131</v>
      </c>
      <c r="Z38" s="108">
        <f>'2002 US IO'!Z38*('Energy Outputs'!$D$20*1000)/'2002 US IO'!Z$92</f>
        <v>5.7456104059951061</v>
      </c>
      <c r="AA38" s="105">
        <f>'2002 US IO'!AA38*'Wage Ratios'!$AF$5</f>
        <v>5.9720529873848946E-2</v>
      </c>
      <c r="AB38">
        <f>'2002 US IO'!AB38*'Wage Ratios'!$AG$5</f>
        <v>4.3720537729956677</v>
      </c>
      <c r="AC38" s="106">
        <f>'2006 AMS'!$D$14/1000*'2002 US IO'!AC38/'2002 US IO'!AC$92</f>
        <v>2.8800087076719976</v>
      </c>
      <c r="AD38">
        <f>'2002 US IO'!AD38*'Wage Ratios'!$AI$5</f>
        <v>0.1442618523902082</v>
      </c>
      <c r="AE38">
        <f>'2002 US IO'!AE38*'Wage Ratios'!$AJ$5</f>
        <v>7.7829347545732494E-2</v>
      </c>
      <c r="AF38">
        <f>'2002 US IO'!AF38*'Wage Ratios'!$AK$5</f>
        <v>6.607944245069266</v>
      </c>
      <c r="AG38">
        <f>'2002 US IO'!AG38*'Wage Ratios'!$AL$5</f>
        <v>11.03762939658716</v>
      </c>
      <c r="AH38">
        <f>'2002 US IO'!AH38*'Wage Ratios'!$AM$5</f>
        <v>4.5494849756216503E-2</v>
      </c>
      <c r="AI38" s="106">
        <f>'2006 AMS'!$D$15/1000*'2002 US IO'!AI38/'2002 US IO'!AI$92</f>
        <v>1.9181969572277406</v>
      </c>
      <c r="AJ38" s="106">
        <f>'2006 AMS'!$D$16/1000*'2002 US IO'!AJ38/'2002 US IO'!AJ$92</f>
        <v>4.0516731864663686</v>
      </c>
      <c r="AK38" s="106">
        <f>'2006 AMS'!$D$17/1000*'2002 US IO'!AK38/'2002 US IO'!AK$92</f>
        <v>3.0145895111893881</v>
      </c>
      <c r="AL38" s="106">
        <f>'2006 AMS'!$D$18/1000*'2002 US IO'!AL38/'2002 US IO'!AL$92</f>
        <v>229.10233518992521</v>
      </c>
      <c r="AM38" s="106">
        <f>'2006 AMS'!$D$19/1000*'2002 US IO'!AM38/'2002 US IO'!AM$92</f>
        <v>2.8469945597620012</v>
      </c>
      <c r="AN38">
        <f>'2002 US IO'!AN38*'Wage Ratios'!$AS$5</f>
        <v>9.3176170952425946E-2</v>
      </c>
      <c r="AO38">
        <f>'2002 US IO'!AO38*'Wage Ratios'!$AT$5</f>
        <v>19.132522596547286</v>
      </c>
      <c r="AP38">
        <f>'2002 US IO'!AP38*'Wage Ratios'!$AU$5</f>
        <v>1.2189167784331674</v>
      </c>
      <c r="AQ38">
        <f>'2002 US IO'!AQ38*'Wage Ratios'!$AV$5</f>
        <v>0.76259222914124236</v>
      </c>
      <c r="AR38">
        <f>'2002 US IO'!AR38*'Wage Ratios'!$AW$5</f>
        <v>11.060150356357827</v>
      </c>
      <c r="AS38" s="106">
        <f>'2006 AMS'!$D$20/1000*'2002 US IO'!AS38/'2002 US IO'!AS$92</f>
        <v>30.224058047655951</v>
      </c>
      <c r="AT38" s="106">
        <f>'2006 AMS'!$D$21/1000*'2002 US IO'!AT38/'2002 US IO'!AT$92</f>
        <v>20.385034451646458</v>
      </c>
      <c r="AU38">
        <f>'2002 US IO'!AU38*'Wage Ratios'!$AZ$5</f>
        <v>12.729780602803284</v>
      </c>
      <c r="AV38">
        <f>'2002 US IO'!AV38*'Wage Ratios'!$BA$5</f>
        <v>16.25377873873984</v>
      </c>
      <c r="AW38">
        <f>'2002 US IO'!AW38*'Wage Ratios'!$BB$5</f>
        <v>0.62913609683710159</v>
      </c>
      <c r="AX38">
        <f>'2002 US IO'!AX38*'Wage Ratios'!$BC$5</f>
        <v>6.5890452088986819</v>
      </c>
      <c r="AY38" s="106">
        <f>'2006 AMS'!$D$22/1000*'2002 US IO'!AY38/'2002 US IO'!AY$92</f>
        <v>9.2256743291003325</v>
      </c>
      <c r="AZ38" s="106">
        <f>'2006 AMS'!$D$23/1000*'2002 US IO'!AZ38/'2002 US IO'!AZ$92</f>
        <v>18.943743001604233</v>
      </c>
      <c r="BA38" s="108">
        <f>'2002 US IO'!BA38*('Energy Outputs'!$D$12*1000)/'2002 US IO'!BA$92</f>
        <v>1.1616298534696212</v>
      </c>
      <c r="BB38" s="108">
        <f>'2002 US IO'!BB38*('Energy Outputs'!$D$4*1000)/'2002 US IO'!BB$92</f>
        <v>2.3846747327680573</v>
      </c>
      <c r="BC38">
        <f>'2002 US IO'!BC38*'Wage Ratios'!$BI$5</f>
        <v>1.6285869394885149</v>
      </c>
      <c r="BD38" s="106">
        <f>'2006 AMS'!$D$24/1000*'2002 US IO'!BC38/'2002 US IO'!BC$92</f>
        <v>0.64236206400039031</v>
      </c>
      <c r="BE38">
        <f>'2002 US IO'!BE38*'Wage Ratios'!$BK$5</f>
        <v>16.880231383427617</v>
      </c>
      <c r="BF38" s="106">
        <f>'2006 AMS'!$D$25/1000*'2002 US IO'!BE38/'2002 US IO'!BE$92</f>
        <v>5.3025629336644524</v>
      </c>
      <c r="BG38" s="106">
        <f>'2006 AMS'!$D$26/1000*'2002 US IO'!BF38/'2002 US IO'!BF$92</f>
        <v>9.1610619252670311</v>
      </c>
      <c r="BH38">
        <f>'2002 US IO'!BH38*'Wage Ratios'!$BN$5</f>
        <v>1.7585798600385583</v>
      </c>
      <c r="BI38">
        <f>'2002 US IO'!BI38*'Wage Ratios'!$BO$5</f>
        <v>0.18672223222748507</v>
      </c>
      <c r="BJ38">
        <f>'2002 US IO'!BJ38*'Wage Ratios'!$BP$5</f>
        <v>0.66947678271163547</v>
      </c>
      <c r="BK38">
        <f>'2002 US IO'!BK38*'Wage Ratios'!$BQ$5</f>
        <v>0.93472019902190651</v>
      </c>
      <c r="BL38">
        <f>'2002 US IO'!BL38*'Wage Ratios'!$BR$5</f>
        <v>0.45361034531455813</v>
      </c>
      <c r="BM38">
        <f>'2002 US IO'!BM38*'Wage Ratios'!$BS$5</f>
        <v>2.601761818684011</v>
      </c>
      <c r="BN38">
        <f>'2002 US IO'!BN38*'Wage Ratios'!$BT$5</f>
        <v>6.3342442793053078</v>
      </c>
      <c r="BO38">
        <f>'2002 US IO'!BO38*'Wage Ratios'!$BU$5</f>
        <v>1.4456577056031534</v>
      </c>
      <c r="BP38">
        <f>'2002 US IO'!BP38*'Wage Ratios'!$BV$5</f>
        <v>0.59962368824090517</v>
      </c>
      <c r="BQ38">
        <f>'2002 US IO'!BQ38*'Wage Ratios'!$BW$5</f>
        <v>6.9559458480318579</v>
      </c>
      <c r="BR38" s="106">
        <f>'2006 AMS'!$D$27/1000*'2002 US IO'!BQ38/'2002 US IO'!BQ$92</f>
        <v>0.73312250540055646</v>
      </c>
      <c r="BS38">
        <f>'2002 US IO'!BS38*'Wage Ratios'!$BY$5</f>
        <v>16.438659661108684</v>
      </c>
      <c r="BT38">
        <f>'2002 US IO'!BT38*'Wage Ratios'!$BZ$5</f>
        <v>48.233570665857719</v>
      </c>
      <c r="BU38">
        <f>'2002 US IO'!BU38*'Wage Ratios'!$CL$5</f>
        <v>14.88243753614848</v>
      </c>
      <c r="BV38">
        <f>'2002 US IO'!BV38*'Wage Ratios'!$CG$5</f>
        <v>1.8082402347067816</v>
      </c>
      <c r="BW38">
        <f>'2002 US IO'!BW38*AVERAGE('Wage Ratios'!$CA$5:$CF$5,'Wage Ratios'!$CH$5:$CK$5)</f>
        <v>60.066918062013308</v>
      </c>
      <c r="BX38">
        <f>'2002 US IO'!BX38*'Wage Ratios'!$CM$5</f>
        <v>0.59222345854404146</v>
      </c>
      <c r="BY38" s="106">
        <f>'2006 AMS'!$D$28/1000*'2002 US IO'!BX38/'2002 US IO'!BX$92</f>
        <v>0.33093450545447811</v>
      </c>
      <c r="BZ38" s="106">
        <f>'2006 AMS'!$D$29/1000*'2002 US IO'!BY38/'2002 US IO'!BY$92</f>
        <v>1.1497473726434162</v>
      </c>
      <c r="CA38">
        <f>'2002 US IO'!CA38*'Wage Ratios'!$CP$5</f>
        <v>4.2991400818398535</v>
      </c>
      <c r="CB38" s="106">
        <f>'2006 AMS'!$D$30/1000*'2002 US IO'!CA38/'2002 US IO'!CA$92</f>
        <v>1.6735612349916729</v>
      </c>
      <c r="CC38" s="106">
        <f>'2006 AMS'!$D$31/1000*'2002 US IO'!CB38/'2002 US IO'!CB$92</f>
        <v>0.4863426787169805</v>
      </c>
      <c r="CD38" s="106">
        <f>'2006 AMS'!$D$32/1000*'2002 US IO'!CC38/'2002 US IO'!CC$92</f>
        <v>2.8909668573869793</v>
      </c>
      <c r="CE38" s="106">
        <f>'2006 AMS'!$D$33/1000*'2002 US IO'!CD38/'2002 US IO'!CD$92</f>
        <v>0.3006408939851794</v>
      </c>
      <c r="CF38" s="106">
        <f>'2006 AMS'!$D$34/1000*'2002 US IO'!CE38/'2002 US IO'!CE$92</f>
        <v>2.4114258070974057</v>
      </c>
      <c r="CG38" s="106">
        <f>'2006 AMS'!$D$35/1000*'2002 US IO'!CF38/'2002 US IO'!CF$92</f>
        <v>2.1879875646294171</v>
      </c>
      <c r="CH38">
        <f>'2002 US IO'!CH38*AVERAGE('Wage Ratios'!$CW$5:$CY$5)</f>
        <v>28.902622619727271</v>
      </c>
      <c r="CI38" s="106">
        <f>'2006 AMS'!$D$36/1000*'2002 US IO'!CH38/'2002 US IO'!CH$92</f>
        <v>2.0689382110241845</v>
      </c>
      <c r="CJ38">
        <v>0</v>
      </c>
      <c r="CK38">
        <v>0</v>
      </c>
    </row>
    <row r="39" spans="1:91" x14ac:dyDescent="0.25">
      <c r="A39" t="s">
        <v>124</v>
      </c>
      <c r="B39">
        <f>'2002 US IO'!B39*AVERAGE('Wage Ratios'!$D$5:$F$5,'Wage Ratios'!$H$5)</f>
        <v>7.3906307583444528</v>
      </c>
      <c r="C39">
        <f>'2002 US IO'!C39*'Wage Ratios'!$G$5</f>
        <v>17.94186867583937</v>
      </c>
      <c r="D39">
        <f>'2002 US IO'!D39*'Wage Ratios'!$I$5</f>
        <v>2.0022070853600278</v>
      </c>
      <c r="E39">
        <f>'2002 US IO'!E39*'Wage Ratios'!$J$5</f>
        <v>1.8117951914329233</v>
      </c>
      <c r="F39">
        <f>'2002 US IO'!F39*'Wage Ratios'!$K$5</f>
        <v>7.7823448632005382E-2</v>
      </c>
      <c r="G39">
        <f>'2002 US IO'!G39*'Wage Ratios'!$L$5</f>
        <v>0.44788530665329873</v>
      </c>
      <c r="H39">
        <f>'2002 US IO'!H39*'Wage Ratios'!$M$5</f>
        <v>0.47439180614414056</v>
      </c>
      <c r="I39" s="106">
        <f>'2006 AMS'!$D$5/1000*'2002 US IO'!I39/SUM('2002 US IO'!$I$2:$I$89)</f>
        <v>2.9918059647175994E-2</v>
      </c>
      <c r="J39">
        <f>'2002 US IO'!J39*'Wage Ratios'!$O$5</f>
        <v>670.29365745051871</v>
      </c>
      <c r="K39">
        <f>'2002 US IO'!K39*'Wage Ratios'!$P$5</f>
        <v>12.530195330551589</v>
      </c>
      <c r="L39">
        <f>'2002 US IO'!L39*'Wage Ratios'!$Q$5</f>
        <v>3.7150927328517187</v>
      </c>
      <c r="M39">
        <f>'2002 US IO'!M39*'Wage Ratios'!$R$5</f>
        <v>7.3320835626347396</v>
      </c>
      <c r="N39" s="106">
        <f>'2006 AMS'!$D$6/1000*'2002 US IO'!N39/SUM('2002 US IO'!$N$2:$N$89)</f>
        <v>34.343706392918328</v>
      </c>
      <c r="O39" s="106">
        <f>'2006 AMS'!$D$7/1000*'2002 US IO'!O39/'2002 US IO'!$O$92</f>
        <v>4.8809768911936331</v>
      </c>
      <c r="P39" s="106">
        <f>'2006 AMS'!$D$8/1000*'2002 US IO'!P39/'2002 US IO'!$P$92</f>
        <v>9.1338998129994096</v>
      </c>
      <c r="Q39">
        <f>'2002 US IO'!Q39*'Wage Ratios'!$V$5</f>
        <v>319.30281082746052</v>
      </c>
      <c r="R39" s="106">
        <f>'2006 AMS'!$D$9/1000*'2002 US IO'!R39/'2002 US IO'!$R$92</f>
        <v>0.32685571355601833</v>
      </c>
      <c r="S39" s="106">
        <f>'2006 AMS'!$D$10/1000*'2002 US IO'!S39/'2002 US IO'!$S$92</f>
        <v>38.310880821404062</v>
      </c>
      <c r="T39" s="106">
        <f>'2006 AMS'!$D$11/1000*'2002 US IO'!T39/'2002 US IO'!$T$92</f>
        <v>0.14719008560511018</v>
      </c>
      <c r="U39" s="106">
        <f>'2006 AMS'!$D$12/1000*'2002 US IO'!U39/'2002 US IO'!$U$92</f>
        <v>4.2856934990945866E-2</v>
      </c>
      <c r="V39" s="106">
        <f>'2006 AMS'!$D$13/1000*'2002 US IO'!V39/'2002 US IO'!V$92</f>
        <v>50.930346784454258</v>
      </c>
      <c r="W39">
        <f>'2002 US IO'!W39*'Wage Ratios'!$AB$5</f>
        <v>115.3366925234079</v>
      </c>
      <c r="X39">
        <f>'2002 US IO'!X39*'Wage Ratios'!$AC$5</f>
        <v>30.090512887914411</v>
      </c>
      <c r="Y39" s="108">
        <f>'2002 US IO'!Y39*('Energy Outputs'!$D$16*1000)/'2002 US IO'!Y$92</f>
        <v>9.808427054654166E-2</v>
      </c>
      <c r="Z39" s="108">
        <f>'2002 US IO'!Z39*('Energy Outputs'!$D$20*1000)/'2002 US IO'!Z$92</f>
        <v>0.26335749360020483</v>
      </c>
      <c r="AA39" s="105">
        <f>'2002 US IO'!AA39*'Wage Ratios'!$AF$5</f>
        <v>0.60652093529609619</v>
      </c>
      <c r="AB39">
        <f>'2002 US IO'!AB39*'Wage Ratios'!$AG$5</f>
        <v>71.136882387059671</v>
      </c>
      <c r="AC39" s="106">
        <f>'2006 AMS'!$D$14/1000*'2002 US IO'!AC39/'2002 US IO'!AC$92</f>
        <v>48.152473083699228</v>
      </c>
      <c r="AD39">
        <f>'2002 US IO'!AD39*'Wage Ratios'!$AI$5</f>
        <v>1.9210308197577122</v>
      </c>
      <c r="AE39">
        <f>'2002 US IO'!AE39*'Wage Ratios'!$AJ$5</f>
        <v>0.79813252644792521</v>
      </c>
      <c r="AF39">
        <f>'2002 US IO'!AF39*'Wage Ratios'!$AK$5</f>
        <v>1.6926040755398306</v>
      </c>
      <c r="AG39">
        <f>'2002 US IO'!AG39*'Wage Ratios'!$AL$5</f>
        <v>0.6843630517441891</v>
      </c>
      <c r="AH39">
        <f>'2002 US IO'!AH39*'Wage Ratios'!$AM$5</f>
        <v>1.0346082043014213</v>
      </c>
      <c r="AI39" s="106">
        <f>'2006 AMS'!$D$15/1000*'2002 US IO'!AI39/'2002 US IO'!AI$92</f>
        <v>4.754899255500721</v>
      </c>
      <c r="AJ39" s="106">
        <f>'2006 AMS'!$D$16/1000*'2002 US IO'!AJ39/'2002 US IO'!AJ$92</f>
        <v>49.297289353435303</v>
      </c>
      <c r="AK39" s="106">
        <f>'2006 AMS'!$D$17/1000*'2002 US IO'!AK39/'2002 US IO'!AK$92</f>
        <v>102.49245171597195</v>
      </c>
      <c r="AL39" s="106">
        <f>'2006 AMS'!$D$18/1000*'2002 US IO'!AL39/'2002 US IO'!AL$92</f>
        <v>22.001546364621429</v>
      </c>
      <c r="AM39" s="106">
        <f>'2006 AMS'!$D$19/1000*'2002 US IO'!AM39/'2002 US IO'!AM$92</f>
        <v>238.68111742509296</v>
      </c>
      <c r="AN39">
        <f>'2002 US IO'!AN39*'Wage Ratios'!$AS$5</f>
        <v>0.9595592059462732</v>
      </c>
      <c r="AO39">
        <f>'2002 US IO'!AO39*'Wage Ratios'!$AT$5</f>
        <v>1.3889352875872725</v>
      </c>
      <c r="AP39">
        <f>'2002 US IO'!AP39*'Wage Ratios'!$AU$5</f>
        <v>3.0495268760169427</v>
      </c>
      <c r="AQ39">
        <f>'2002 US IO'!AQ39*'Wage Ratios'!$AV$5</f>
        <v>0.217247607191147</v>
      </c>
      <c r="AR39">
        <f>'2002 US IO'!AR39*'Wage Ratios'!$AW$5</f>
        <v>1.3483164425317855</v>
      </c>
      <c r="AS39" s="106">
        <f>'2006 AMS'!$D$20/1000*'2002 US IO'!AS39/'2002 US IO'!AS$92</f>
        <v>12.462651314028971</v>
      </c>
      <c r="AT39" s="106">
        <f>'2006 AMS'!$D$21/1000*'2002 US IO'!AT39/'2002 US IO'!AT$92</f>
        <v>16.195767142709748</v>
      </c>
      <c r="AU39">
        <f>'2002 US IO'!AU39*'Wage Ratios'!$AZ$5</f>
        <v>100.38738005888932</v>
      </c>
      <c r="AV39">
        <f>'2002 US IO'!AV39*'Wage Ratios'!$BA$5</f>
        <v>73.460239924051052</v>
      </c>
      <c r="AW39">
        <f>'2002 US IO'!AW39*'Wage Ratios'!$BB$5</f>
        <v>12.173113088868158</v>
      </c>
      <c r="AX39">
        <f>'2002 US IO'!AX39*'Wage Ratios'!$BC$5</f>
        <v>0.67743766475817169</v>
      </c>
      <c r="AY39" s="106">
        <f>'2006 AMS'!$D$22/1000*'2002 US IO'!AY39/'2002 US IO'!AY$92</f>
        <v>32.1659744251061</v>
      </c>
      <c r="AZ39" s="106">
        <f>'2006 AMS'!$D$23/1000*'2002 US IO'!AZ39/'2002 US IO'!AZ$92</f>
        <v>0.97328425551317443</v>
      </c>
      <c r="BA39" s="108">
        <f>'2002 US IO'!BA39*('Energy Outputs'!$D$12*1000)/'2002 US IO'!BA$92</f>
        <v>0.19004240507556974</v>
      </c>
      <c r="BB39" s="108">
        <f>'2002 US IO'!BB39*('Energy Outputs'!$D$4*1000)/'2002 US IO'!BB$92</f>
        <v>105.97931400914281</v>
      </c>
      <c r="BC39">
        <f>'2002 US IO'!BC39*'Wage Ratios'!$BI$5</f>
        <v>1.1879297855156672</v>
      </c>
      <c r="BD39" s="106">
        <f>'2006 AMS'!$D$24/1000*'2002 US IO'!BC39/'2002 US IO'!BC$92</f>
        <v>0.4685540638997408</v>
      </c>
      <c r="BE39">
        <f>'2002 US IO'!BE39*'Wage Ratios'!$BK$5</f>
        <v>36.157533732313333</v>
      </c>
      <c r="BF39" s="106">
        <f>'2006 AMS'!$D$25/1000*'2002 US IO'!BE39/'2002 US IO'!BE$92</f>
        <v>11.358114340181247</v>
      </c>
      <c r="BG39" s="106">
        <f>'2006 AMS'!$D$26/1000*'2002 US IO'!BF39/'2002 US IO'!BF$92</f>
        <v>19.534474452357607</v>
      </c>
      <c r="BH39">
        <f>'2002 US IO'!BH39*'Wage Ratios'!$BN$5</f>
        <v>0.65559330291189999</v>
      </c>
      <c r="BI39">
        <f>'2002 US IO'!BI39*'Wage Ratios'!$BO$5</f>
        <v>5.4825894033651221E-2</v>
      </c>
      <c r="BJ39">
        <f>'2002 US IO'!BJ39*'Wage Ratios'!$BP$5</f>
        <v>0.68285808181568519</v>
      </c>
      <c r="BK39">
        <f>'2002 US IO'!BK39*'Wage Ratios'!$BQ$5</f>
        <v>3.1330816597675106</v>
      </c>
      <c r="BL39">
        <f>'2002 US IO'!BL39*'Wage Ratios'!$BR$5</f>
        <v>0.1801064233120441</v>
      </c>
      <c r="BM39">
        <f>'2002 US IO'!BM39*'Wage Ratios'!$BS$5</f>
        <v>29.948430405656456</v>
      </c>
      <c r="BN39">
        <f>'2002 US IO'!BN39*'Wage Ratios'!$BT$5</f>
        <v>9.8862819158924022</v>
      </c>
      <c r="BO39">
        <f>'2002 US IO'!BO39*'Wage Ratios'!$BU$5</f>
        <v>0.22225574782319113</v>
      </c>
      <c r="BP39">
        <f>'2002 US IO'!BP39*'Wage Ratios'!$BV$5</f>
        <v>0.25401876661841599</v>
      </c>
      <c r="BQ39">
        <f>'2002 US IO'!BQ39*'Wage Ratios'!$BW$5</f>
        <v>42.191722234181</v>
      </c>
      <c r="BR39" s="106">
        <f>'2006 AMS'!$D$27/1000*'2002 US IO'!BQ39/'2002 US IO'!BQ$92</f>
        <v>4.4468001602167542</v>
      </c>
      <c r="BS39">
        <f>'2002 US IO'!BS39*'Wage Ratios'!$BY$5</f>
        <v>0.6675784392276739</v>
      </c>
      <c r="BT39">
        <f>'2002 US IO'!BT39*'Wage Ratios'!$BZ$5</f>
        <v>0.44309815375219158</v>
      </c>
      <c r="BU39">
        <f>'2002 US IO'!BU39*'Wage Ratios'!$CL$5</f>
        <v>1.3708070863027886</v>
      </c>
      <c r="BV39">
        <f>'2002 US IO'!BV39*'Wage Ratios'!$CG$5</f>
        <v>0.16655527842486514</v>
      </c>
      <c r="BW39">
        <f>'2002 US IO'!BW39*AVERAGE('Wage Ratios'!$CA$5:$CF$5,'Wage Ratios'!$CH$5:$CK$5)</f>
        <v>5.532706368279924</v>
      </c>
      <c r="BX39">
        <f>'2002 US IO'!BX39*'Wage Ratios'!$CM$5</f>
        <v>13.397554875130881</v>
      </c>
      <c r="BY39" s="106">
        <f>'2006 AMS'!$D$28/1000*'2002 US IO'!BX39/'2002 US IO'!BX$92</f>
        <v>7.4865544971838558</v>
      </c>
      <c r="BZ39" s="106">
        <f>'2006 AMS'!$D$29/1000*'2002 US IO'!BY39/'2002 US IO'!BY$92</f>
        <v>25.860412318896895</v>
      </c>
      <c r="CA39">
        <f>'2002 US IO'!CA39*'Wage Ratios'!$CP$5</f>
        <v>3.4250204425700077</v>
      </c>
      <c r="CB39" s="106">
        <f>'2006 AMS'!$D$30/1000*'2002 US IO'!CA39/'2002 US IO'!CA$92</f>
        <v>1.3332855716778917</v>
      </c>
      <c r="CC39" s="106">
        <f>'2006 AMS'!$D$31/1000*'2002 US IO'!CB39/'2002 US IO'!CB$92</f>
        <v>7.0359621521412619E-2</v>
      </c>
      <c r="CD39" s="106">
        <f>'2006 AMS'!$D$32/1000*'2002 US IO'!CC39/'2002 US IO'!CC$92</f>
        <v>58.105634323488552</v>
      </c>
      <c r="CE39" s="106">
        <f>'2006 AMS'!$D$33/1000*'2002 US IO'!CD39/'2002 US IO'!CD$92</f>
        <v>7.8371797546609967</v>
      </c>
      <c r="CF39" s="106">
        <f>'2006 AMS'!$D$34/1000*'2002 US IO'!CE39/'2002 US IO'!CE$92</f>
        <v>0.45375691402817048</v>
      </c>
      <c r="CG39" s="106">
        <f>'2006 AMS'!$D$35/1000*'2002 US IO'!CF39/'2002 US IO'!CF$92</f>
        <v>1.642625502109238</v>
      </c>
      <c r="CH39">
        <f>'2002 US IO'!CH39*AVERAGE('Wage Ratios'!$CW$5:$CY$5)</f>
        <v>4.1870816042196912</v>
      </c>
      <c r="CI39" s="106">
        <f>'2006 AMS'!$D$36/1000*'2002 US IO'!CH39/'2002 US IO'!CH$92</f>
        <v>0.29972411976668928</v>
      </c>
      <c r="CJ39">
        <v>0</v>
      </c>
      <c r="CK39">
        <v>0</v>
      </c>
    </row>
    <row r="40" spans="1:91" x14ac:dyDescent="0.25">
      <c r="A40" t="s">
        <v>123</v>
      </c>
      <c r="B40">
        <f>'2002 US IO'!B40*AVERAGE('Wage Ratios'!$D$5:$F$5,'Wage Ratios'!$H$5)</f>
        <v>8.3735798592079209E-3</v>
      </c>
      <c r="C40">
        <f>'2002 US IO'!C40*'Wage Ratios'!$G$5</f>
        <v>5.2661095550396664E-2</v>
      </c>
      <c r="D40">
        <f>'2002 US IO'!D40*'Wage Ratios'!$I$5</f>
        <v>0.85245497670627268</v>
      </c>
      <c r="E40">
        <f>'2002 US IO'!E40*'Wage Ratios'!$J$5</f>
        <v>3.8547508672615187</v>
      </c>
      <c r="F40">
        <f>'2002 US IO'!F40*'Wage Ratios'!$K$5</f>
        <v>0.1964235298051735</v>
      </c>
      <c r="G40">
        <f>'2002 US IO'!G40*'Wage Ratios'!$L$5</f>
        <v>1.375040742494688E-3</v>
      </c>
      <c r="H40">
        <f>'2002 US IO'!H40*'Wage Ratios'!$M$5</f>
        <v>5.2814726642360172</v>
      </c>
      <c r="I40" s="106">
        <f>'2006 AMS'!$D$5/1000*'2002 US IO'!I40/SUM('2002 US IO'!$I$2:$I$89)</f>
        <v>7.5769466159370635E-2</v>
      </c>
      <c r="J40">
        <f>'2002 US IO'!J40*'Wage Ratios'!$O$5</f>
        <v>0.43134987419934229</v>
      </c>
      <c r="K40">
        <f>'2002 US IO'!K40*'Wage Ratios'!$P$5</f>
        <v>0.72325228627944904</v>
      </c>
      <c r="L40">
        <f>'2002 US IO'!L40*'Wage Ratios'!$Q$5</f>
        <v>0.88326133592651945</v>
      </c>
      <c r="M40">
        <f>'2002 US IO'!M40*'Wage Ratios'!$R$5</f>
        <v>29.321608813118761</v>
      </c>
      <c r="N40" s="106">
        <f>'2006 AMS'!$D$6/1000*'2002 US IO'!N40/SUM('2002 US IO'!$N$2:$N$89)</f>
        <v>10.029166047034552</v>
      </c>
      <c r="O40" s="106">
        <f>'2006 AMS'!$D$7/1000*'2002 US IO'!O40/'2002 US IO'!$O$92</f>
        <v>30.915277525934112</v>
      </c>
      <c r="P40" s="106">
        <f>'2006 AMS'!$D$8/1000*'2002 US IO'!P40/'2002 US IO'!$P$92</f>
        <v>0.85735628697837141</v>
      </c>
      <c r="Q40">
        <f>'2002 US IO'!Q40*'Wage Ratios'!$V$5</f>
        <v>13.880827466112358</v>
      </c>
      <c r="R40" s="106">
        <f>'2006 AMS'!$D$9/1000*'2002 US IO'!R40/'2002 US IO'!$R$92</f>
        <v>4.8423425384060477E-2</v>
      </c>
      <c r="S40" s="106">
        <f>'2006 AMS'!$D$10/1000*'2002 US IO'!S40/'2002 US IO'!$S$92</f>
        <v>0.41429636049713792</v>
      </c>
      <c r="T40" s="106">
        <f>'2006 AMS'!$D$11/1000*'2002 US IO'!T40/'2002 US IO'!$T$92</f>
        <v>0.17374173768534326</v>
      </c>
      <c r="U40" s="106">
        <f>'2006 AMS'!$D$12/1000*'2002 US IO'!U40/'2002 US IO'!$U$92</f>
        <v>3.6620134810133515E-3</v>
      </c>
      <c r="V40" s="106">
        <f>'2006 AMS'!$D$13/1000*'2002 US IO'!V40/'2002 US IO'!V$92</f>
        <v>76.717824327236926</v>
      </c>
      <c r="W40">
        <f>'2002 US IO'!W40*'Wage Ratios'!$AB$5</f>
        <v>11.389253613832658</v>
      </c>
      <c r="X40">
        <f>'2002 US IO'!X40*'Wage Ratios'!$AC$5</f>
        <v>0.31627333757596932</v>
      </c>
      <c r="Y40" s="108">
        <f>'2002 US IO'!Y40*('Energy Outputs'!$D$16*1000)/'2002 US IO'!Y$92</f>
        <v>0.3420714373237671</v>
      </c>
      <c r="Z40" s="108">
        <f>'2002 US IO'!Z40*('Energy Outputs'!$D$20*1000)/'2002 US IO'!Z$92</f>
        <v>5.6513432573568501E-2</v>
      </c>
      <c r="AA40" s="105">
        <f>'2002 US IO'!AA40*'Wage Ratios'!$AF$5</f>
        <v>0.53837812313819966</v>
      </c>
      <c r="AB40">
        <f>'2002 US IO'!AB40*'Wage Ratios'!$AG$5</f>
        <v>8.2178390022490788</v>
      </c>
      <c r="AC40" s="106">
        <f>'2006 AMS'!$D$14/1000*'2002 US IO'!AC40/'2002 US IO'!AC$92</f>
        <v>1.2715604626822543</v>
      </c>
      <c r="AD40">
        <f>'2002 US IO'!AD40*'Wage Ratios'!$AI$5</f>
        <v>2.7840865227460917E-4</v>
      </c>
      <c r="AE40">
        <f>'2002 US IO'!AE40*'Wage Ratios'!$AJ$5</f>
        <v>3.2125682692667635E-4</v>
      </c>
      <c r="AF40">
        <f>'2002 US IO'!AF40*'Wage Ratios'!$AK$5</f>
        <v>9.9687921636030519E-3</v>
      </c>
      <c r="AG40">
        <f>'2002 US IO'!AG40*'Wage Ratios'!$AL$5</f>
        <v>0.15965535959497568</v>
      </c>
      <c r="AH40">
        <f>'2002 US IO'!AH40*'Wage Ratios'!$AM$5</f>
        <v>2.1597233772348618E-4</v>
      </c>
      <c r="AI40" s="106">
        <f>'2006 AMS'!$D$15/1000*'2002 US IO'!AI40/'2002 US IO'!AI$92</f>
        <v>0.40634079955403246</v>
      </c>
      <c r="AJ40" s="106">
        <f>'2006 AMS'!$D$16/1000*'2002 US IO'!AJ40/'2002 US IO'!AJ$92</f>
        <v>0.27364983493924855</v>
      </c>
      <c r="AK40" s="106">
        <f>'2006 AMS'!$D$17/1000*'2002 US IO'!AK40/'2002 US IO'!AK$92</f>
        <v>1.4709307802961454E-2</v>
      </c>
      <c r="AL40" s="106">
        <f>'2006 AMS'!$D$18/1000*'2002 US IO'!AL40/'2002 US IO'!AL$92</f>
        <v>0.13773053993550782</v>
      </c>
      <c r="AM40" s="106">
        <f>'2006 AMS'!$D$19/1000*'2002 US IO'!AM40/'2002 US IO'!AM$92</f>
        <v>4.1979939387633509</v>
      </c>
      <c r="AN40">
        <f>'2002 US IO'!AN40*'Wage Ratios'!$AS$5</f>
        <v>10.656118166312263</v>
      </c>
      <c r="AO40">
        <f>'2002 US IO'!AO40*'Wage Ratios'!$AT$5</f>
        <v>0.85166465300544425</v>
      </c>
      <c r="AP40">
        <f>'2002 US IO'!AP40*'Wage Ratios'!$AU$5</f>
        <v>1.7854532578031477E-3</v>
      </c>
      <c r="AQ40">
        <f>'2002 US IO'!AQ40*'Wage Ratios'!$AV$5</f>
        <v>1.6646825429978323E-3</v>
      </c>
      <c r="AR40">
        <f>'2002 US IO'!AR40*'Wage Ratios'!$AW$5</f>
        <v>3.7759454410366516E-2</v>
      </c>
      <c r="AS40" s="106">
        <f>'2006 AMS'!$D$20/1000*'2002 US IO'!AS40/'2002 US IO'!AS$92</f>
        <v>1.4771601871546078</v>
      </c>
      <c r="AT40" s="106">
        <f>'2006 AMS'!$D$21/1000*'2002 US IO'!AT40/'2002 US IO'!AT$92</f>
        <v>1.9984342800997752</v>
      </c>
      <c r="AU40">
        <f>'2002 US IO'!AU40*'Wage Ratios'!$AZ$5</f>
        <v>43.539571216958549</v>
      </c>
      <c r="AV40">
        <f>'2002 US IO'!AV40*'Wage Ratios'!$BA$5</f>
        <v>116.29023373965276</v>
      </c>
      <c r="AW40">
        <f>'2002 US IO'!AW40*'Wage Ratios'!$BB$5</f>
        <v>9.2967058466841404E-2</v>
      </c>
      <c r="AX40">
        <f>'2002 US IO'!AX40*'Wage Ratios'!$BC$5</f>
        <v>7.0611337414060293E-3</v>
      </c>
      <c r="AY40" s="106">
        <f>'2006 AMS'!$D$22/1000*'2002 US IO'!AY40/'2002 US IO'!AY$92</f>
        <v>19.372776854000961</v>
      </c>
      <c r="AZ40" s="106">
        <f>'2006 AMS'!$D$23/1000*'2002 US IO'!AZ40/'2002 US IO'!AZ$92</f>
        <v>1.6294146988419969</v>
      </c>
      <c r="BA40" s="108">
        <f>'2002 US IO'!BA40*('Energy Outputs'!$D$12*1000)/'2002 US IO'!BA$92</f>
        <v>41.696910783817806</v>
      </c>
      <c r="BB40" s="108">
        <f>'2002 US IO'!BB40*('Energy Outputs'!$D$4*1000)/'2002 US IO'!BB$92</f>
        <v>2.0649958679952802</v>
      </c>
      <c r="BC40">
        <f>'2002 US IO'!BC40*'Wage Ratios'!$BI$5</f>
        <v>15.433965575744869</v>
      </c>
      <c r="BD40" s="106">
        <f>'2006 AMS'!$D$24/1000*'2002 US IO'!BC40/'2002 US IO'!BC$92</f>
        <v>6.0876049921290454</v>
      </c>
      <c r="BE40">
        <f>'2002 US IO'!BE40*'Wage Ratios'!$BK$5</f>
        <v>3.9257969167377151</v>
      </c>
      <c r="BF40" s="106">
        <f>'2006 AMS'!$D$25/1000*'2002 US IO'!BE40/'2002 US IO'!BE$92</f>
        <v>1.2332049687556264</v>
      </c>
      <c r="BG40" s="106">
        <f>'2006 AMS'!$D$26/1000*'2002 US IO'!BF40/'2002 US IO'!BF$92</f>
        <v>11.32373374104745</v>
      </c>
      <c r="BH40">
        <f>'2002 US IO'!BH40*'Wage Ratios'!$BN$5</f>
        <v>5.5708601343557727E-2</v>
      </c>
      <c r="BI40">
        <f>'2002 US IO'!BI40*'Wage Ratios'!$BO$5</f>
        <v>2.5534946307728575E-3</v>
      </c>
      <c r="BJ40">
        <f>'2002 US IO'!BJ40*'Wage Ratios'!$BP$5</f>
        <v>0.22880213676041875</v>
      </c>
      <c r="BK40">
        <f>'2002 US IO'!BK40*'Wage Ratios'!$BQ$5</f>
        <v>4.3069990964221576</v>
      </c>
      <c r="BL40">
        <f>'2002 US IO'!BL40*'Wage Ratios'!$BR$5</f>
        <v>1.3275253075013238</v>
      </c>
      <c r="BM40">
        <f>'2002 US IO'!BM40*'Wage Ratios'!$BS$5</f>
        <v>0.17395663859526286</v>
      </c>
      <c r="BN40">
        <f>'2002 US IO'!BN40*'Wage Ratios'!$BT$5</f>
        <v>0.97439153975558912</v>
      </c>
      <c r="BO40">
        <f>'2002 US IO'!BO40*'Wage Ratios'!$BU$5</f>
        <v>7.2769692107439623E-4</v>
      </c>
      <c r="BP40">
        <f>'2002 US IO'!BP40*'Wage Ratios'!$BV$5</f>
        <v>9.6481657056460002E-2</v>
      </c>
      <c r="BQ40">
        <f>'2002 US IO'!BQ40*'Wage Ratios'!$BW$5</f>
        <v>5.818574590350889</v>
      </c>
      <c r="BR40" s="106">
        <f>'2006 AMS'!$D$27/1000*'2002 US IO'!BQ40/'2002 US IO'!BQ$92</f>
        <v>0.61324916477678182</v>
      </c>
      <c r="BS40">
        <f>'2002 US IO'!BS40*'Wage Ratios'!$BY$5</f>
        <v>2.7210947267381717E-2</v>
      </c>
      <c r="BT40">
        <f>'2002 US IO'!BT40*'Wage Ratios'!$BZ$5</f>
        <v>3.8848371851938631E-4</v>
      </c>
      <c r="BU40">
        <f>'2002 US IO'!BU40*'Wage Ratios'!$CL$5</f>
        <v>3.222232347662414E-2</v>
      </c>
      <c r="BV40">
        <f>'2002 US IO'!BV40*'Wage Ratios'!$CG$5</f>
        <v>3.9150644257464591E-3</v>
      </c>
      <c r="BW40">
        <f>'2002 US IO'!BW40*AVERAGE('Wage Ratios'!$CA$5:$CF$5,'Wage Ratios'!$CH$5:$CK$5)</f>
        <v>0.13005232908499548</v>
      </c>
      <c r="BX40">
        <f>'2002 US IO'!BX40*'Wage Ratios'!$CM$5</f>
        <v>0.30509479114932453</v>
      </c>
      <c r="BY40" s="106">
        <f>'2006 AMS'!$D$28/1000*'2002 US IO'!BX40/'2002 US IO'!BX$92</f>
        <v>0.17048698826277667</v>
      </c>
      <c r="BZ40" s="106">
        <f>'2006 AMS'!$D$29/1000*'2002 US IO'!BY40/'2002 US IO'!BY$92</f>
        <v>4.4459354749015478</v>
      </c>
      <c r="CA40">
        <f>'2002 US IO'!CA40*'Wage Ratios'!$CP$5</f>
        <v>7.7530358702136075</v>
      </c>
      <c r="CB40" s="106">
        <f>'2006 AMS'!$D$30/1000*'2002 US IO'!CA40/'2002 US IO'!CA$92</f>
        <v>3.0180873474438132</v>
      </c>
      <c r="CC40" s="106">
        <f>'2006 AMS'!$D$31/1000*'2002 US IO'!CB40/'2002 US IO'!CB$92</f>
        <v>0.68298476206223713</v>
      </c>
      <c r="CD40" s="106">
        <f>'2006 AMS'!$D$32/1000*'2002 US IO'!CC40/'2002 US IO'!CC$92</f>
        <v>0.82077926586694694</v>
      </c>
      <c r="CE40" s="106">
        <f>'2006 AMS'!$D$33/1000*'2002 US IO'!CD40/'2002 US IO'!CD$92</f>
        <v>1.7423760016684622E-3</v>
      </c>
      <c r="CF40" s="106">
        <f>'2006 AMS'!$D$34/1000*'2002 US IO'!CE40/'2002 US IO'!CE$92</f>
        <v>0.44493536124119887</v>
      </c>
      <c r="CG40" s="106">
        <f>'2006 AMS'!$D$35/1000*'2002 US IO'!CF40/'2002 US IO'!CF$92</f>
        <v>0.21437462104642394</v>
      </c>
      <c r="CH40">
        <f>'2002 US IO'!CH40*AVERAGE('Wage Ratios'!$CW$5:$CY$5)</f>
        <v>2.2846569594442854</v>
      </c>
      <c r="CI40" s="106">
        <f>'2006 AMS'!$D$36/1000*'2002 US IO'!CH40/'2002 US IO'!CH$92</f>
        <v>0.16354273951770593</v>
      </c>
      <c r="CJ40">
        <v>0</v>
      </c>
      <c r="CK40">
        <v>0</v>
      </c>
    </row>
    <row r="41" spans="1:91" x14ac:dyDescent="0.25">
      <c r="A41" t="s">
        <v>122</v>
      </c>
      <c r="B41">
        <f>'2002 US IO'!B41*AVERAGE('Wage Ratios'!$D$5:$F$5,'Wage Ratios'!$H$5)</f>
        <v>37.346159036752447</v>
      </c>
      <c r="C41">
        <f>'2002 US IO'!C41*'Wage Ratios'!$G$5</f>
        <v>137.11326781367259</v>
      </c>
      <c r="D41">
        <f>'2002 US IO'!D41*'Wage Ratios'!$I$5</f>
        <v>83.593461861374664</v>
      </c>
      <c r="E41">
        <f>'2002 US IO'!E41*'Wage Ratios'!$J$5</f>
        <v>58.644316753538213</v>
      </c>
      <c r="F41">
        <f>'2002 US IO'!F41*'Wage Ratios'!$K$5</f>
        <v>70.516818375308063</v>
      </c>
      <c r="G41">
        <f>'2002 US IO'!G41*'Wage Ratios'!$L$5</f>
        <v>107.08954342179425</v>
      </c>
      <c r="H41">
        <f>'2002 US IO'!H41*'Wage Ratios'!$M$5</f>
        <v>7.7832810247426494</v>
      </c>
      <c r="I41" s="106">
        <f>'2006 AMS'!$D$5/1000*'2002 US IO'!I41/SUM('2002 US IO'!$I$2:$I$89)</f>
        <v>19.935796271942319</v>
      </c>
      <c r="J41">
        <f>'2002 US IO'!J41*'Wage Ratios'!$O$5</f>
        <v>17.366909557317065</v>
      </c>
      <c r="K41">
        <f>'2002 US IO'!K41*'Wage Ratios'!$P$5</f>
        <v>551.93133382401504</v>
      </c>
      <c r="L41">
        <f>'2002 US IO'!L41*'Wage Ratios'!$Q$5</f>
        <v>1.608089955956298</v>
      </c>
      <c r="M41">
        <f>'2002 US IO'!M41*'Wage Ratios'!$R$5</f>
        <v>6.056142866956769</v>
      </c>
      <c r="N41" s="106">
        <f>'2006 AMS'!$D$6/1000*'2002 US IO'!N41/SUM('2002 US IO'!$N$2:$N$89)</f>
        <v>27.948087852002608</v>
      </c>
      <c r="O41" s="106">
        <f>'2006 AMS'!$D$7/1000*'2002 US IO'!O41/'2002 US IO'!$O$92</f>
        <v>8.2670800569427652</v>
      </c>
      <c r="P41" s="106">
        <f>'2006 AMS'!$D$8/1000*'2002 US IO'!P41/'2002 US IO'!$P$92</f>
        <v>3.7713307079448386</v>
      </c>
      <c r="Q41">
        <f>'2002 US IO'!Q41*'Wage Ratios'!$V$5</f>
        <v>6.9158249233372473</v>
      </c>
      <c r="R41" s="106">
        <f>'2006 AMS'!$D$9/1000*'2002 US IO'!R41/'2002 US IO'!$R$92</f>
        <v>51.727572432559761</v>
      </c>
      <c r="S41" s="106">
        <f>'2006 AMS'!$D$10/1000*'2002 US IO'!S41/'2002 US IO'!$S$92</f>
        <v>113.49369961881145</v>
      </c>
      <c r="T41" s="106">
        <f>'2006 AMS'!$D$11/1000*'2002 US IO'!T41/'2002 US IO'!$T$92</f>
        <v>6.3328998127479954</v>
      </c>
      <c r="U41" s="106">
        <f>'2006 AMS'!$D$12/1000*'2002 US IO'!U41/'2002 US IO'!$U$92</f>
        <v>6.8998429638123193</v>
      </c>
      <c r="V41" s="106">
        <f>'2006 AMS'!$D$13/1000*'2002 US IO'!V41/'2002 US IO'!V$92</f>
        <v>67.157265853443889</v>
      </c>
      <c r="W41">
        <f>'2002 US IO'!W41*'Wage Ratios'!$AB$5</f>
        <v>64.251197409492448</v>
      </c>
      <c r="X41">
        <f>'2002 US IO'!X41*'Wage Ratios'!$AC$5</f>
        <v>83.999271030019671</v>
      </c>
      <c r="Y41" s="108">
        <f>'2002 US IO'!Y41*('Energy Outputs'!$D$16*1000)/'2002 US IO'!Y$92</f>
        <v>67.244925913328814</v>
      </c>
      <c r="Z41" s="108">
        <f>'2002 US IO'!Z41*('Energy Outputs'!$D$20*1000)/'2002 US IO'!Z$92</f>
        <v>12.414455238424647</v>
      </c>
      <c r="AA41" s="105">
        <f>'2002 US IO'!AA41*'Wage Ratios'!$AF$5</f>
        <v>3.8746788514805677</v>
      </c>
      <c r="AB41">
        <f>'2002 US IO'!AB41*'Wage Ratios'!$AG$5</f>
        <v>1237.6524193231553</v>
      </c>
      <c r="AC41" s="106">
        <f>'2006 AMS'!$D$14/1000*'2002 US IO'!AC41/'2002 US IO'!AC$92</f>
        <v>12.080074970596254</v>
      </c>
      <c r="AD41">
        <f>'2002 US IO'!AD41*'Wage Ratios'!$AI$5</f>
        <v>270.49347994847238</v>
      </c>
      <c r="AE41">
        <f>'2002 US IO'!AE41*'Wage Ratios'!$AJ$5</f>
        <v>128.21257770017385</v>
      </c>
      <c r="AF41">
        <f>'2002 US IO'!AF41*'Wage Ratios'!$AK$5</f>
        <v>59.290204234555361</v>
      </c>
      <c r="AG41">
        <f>'2002 US IO'!AG41*'Wage Ratios'!$AL$5</f>
        <v>63.876620904863486</v>
      </c>
      <c r="AH41">
        <f>'2002 US IO'!AH41*'Wage Ratios'!$AM$5</f>
        <v>505.7928590464125</v>
      </c>
      <c r="AI41" s="106">
        <f>'2006 AMS'!$D$15/1000*'2002 US IO'!AI41/'2002 US IO'!AI$92</f>
        <v>11.163499645713616</v>
      </c>
      <c r="AJ41" s="106">
        <f>'2006 AMS'!$D$16/1000*'2002 US IO'!AJ41/'2002 US IO'!AJ$92</f>
        <v>58.783907017011025</v>
      </c>
      <c r="AK41" s="106">
        <f>'2006 AMS'!$D$17/1000*'2002 US IO'!AK41/'2002 US IO'!AK$92</f>
        <v>14.123610422750765</v>
      </c>
      <c r="AL41" s="106">
        <f>'2006 AMS'!$D$18/1000*'2002 US IO'!AL41/'2002 US IO'!AL$92</f>
        <v>43.62807938513518</v>
      </c>
      <c r="AM41" s="106">
        <f>'2006 AMS'!$D$19/1000*'2002 US IO'!AM41/'2002 US IO'!AM$92</f>
        <v>5.3527900296638</v>
      </c>
      <c r="AN41">
        <f>'2002 US IO'!AN41*'Wage Ratios'!$AS$5</f>
        <v>0.78184021114008939</v>
      </c>
      <c r="AO41">
        <f>'2002 US IO'!AO41*'Wage Ratios'!$AT$5</f>
        <v>340.25671639687909</v>
      </c>
      <c r="AP41">
        <f>'2002 US IO'!AP41*'Wage Ratios'!$AU$5</f>
        <v>137.57747539775576</v>
      </c>
      <c r="AQ41">
        <f>'2002 US IO'!AQ41*'Wage Ratios'!$AV$5</f>
        <v>69.529528167530927</v>
      </c>
      <c r="AR41">
        <f>'2002 US IO'!AR41*'Wage Ratios'!$AW$5</f>
        <v>274.10595730761258</v>
      </c>
      <c r="AS41" s="106">
        <f>'2006 AMS'!$D$20/1000*'2002 US IO'!AS41/'2002 US IO'!AS$92</f>
        <v>47.751768627307221</v>
      </c>
      <c r="AT41" s="106">
        <f>'2006 AMS'!$D$21/1000*'2002 US IO'!AT41/'2002 US IO'!AT$92</f>
        <v>55.944537822362051</v>
      </c>
      <c r="AU41">
        <f>'2002 US IO'!AU41*'Wage Ratios'!$AZ$5</f>
        <v>68.857587006784271</v>
      </c>
      <c r="AV41">
        <f>'2002 US IO'!AV41*'Wage Ratios'!$BA$5</f>
        <v>127.87178906703426</v>
      </c>
      <c r="AW41">
        <f>'2002 US IO'!AW41*'Wage Ratios'!$BB$5</f>
        <v>12.866548270691705</v>
      </c>
      <c r="AX41">
        <f>'2002 US IO'!AX41*'Wage Ratios'!$BC$5</f>
        <v>14.763022237887782</v>
      </c>
      <c r="AY41" s="106">
        <f>'2006 AMS'!$D$22/1000*'2002 US IO'!AY41/'2002 US IO'!AY$92</f>
        <v>85.502371275801906</v>
      </c>
      <c r="AZ41" s="106">
        <f>'2006 AMS'!$D$23/1000*'2002 US IO'!AZ41/'2002 US IO'!AZ$92</f>
        <v>27.339977250435783</v>
      </c>
      <c r="BA41" s="108">
        <f>'2002 US IO'!BA41*('Energy Outputs'!$D$12*1000)/'2002 US IO'!BA$92</f>
        <v>5.927267328056038</v>
      </c>
      <c r="BB41" s="108">
        <f>'2002 US IO'!BB41*('Energy Outputs'!$D$4*1000)/'2002 US IO'!BB$92</f>
        <v>22.662918464201393</v>
      </c>
      <c r="BC41">
        <f>'2002 US IO'!BC41*'Wage Ratios'!$BI$5</f>
        <v>7.0231724307791694</v>
      </c>
      <c r="BD41" s="106">
        <f>'2006 AMS'!$D$24/1000*'2002 US IO'!BC41/'2002 US IO'!BC$92</f>
        <v>2.7701435085085682</v>
      </c>
      <c r="BE41">
        <f>'2002 US IO'!BE41*'Wage Ratios'!$BK$5</f>
        <v>190.5543261113929</v>
      </c>
      <c r="BF41" s="106">
        <f>'2006 AMS'!$D$25/1000*'2002 US IO'!BE41/'2002 US IO'!BE$92</f>
        <v>59.858557832310233</v>
      </c>
      <c r="BG41" s="106">
        <f>'2006 AMS'!$D$26/1000*'2002 US IO'!BF41/'2002 US IO'!BF$92</f>
        <v>16.36298836870774</v>
      </c>
      <c r="BH41">
        <f>'2002 US IO'!BH41*'Wage Ratios'!$BN$5</f>
        <v>258.97220798555071</v>
      </c>
      <c r="BI41">
        <f>'2002 US IO'!BI41*'Wage Ratios'!$BO$5</f>
        <v>47.183125122975213</v>
      </c>
      <c r="BJ41">
        <f>'2002 US IO'!BJ41*'Wage Ratios'!$BP$5</f>
        <v>35.805658417832333</v>
      </c>
      <c r="BK41">
        <f>'2002 US IO'!BK41*'Wage Ratios'!$BQ$5</f>
        <v>139.06381607728389</v>
      </c>
      <c r="BL41">
        <f>'2002 US IO'!BL41*'Wage Ratios'!$BR$5</f>
        <v>171.31609567013268</v>
      </c>
      <c r="BM41">
        <f>'2002 US IO'!BM41*'Wage Ratios'!$BS$5</f>
        <v>124.80836733043995</v>
      </c>
      <c r="BN41">
        <f>'2002 US IO'!BN41*'Wage Ratios'!$BT$5</f>
        <v>19.495420169695574</v>
      </c>
      <c r="BO41">
        <f>'2002 US IO'!BO41*'Wage Ratios'!$BU$5</f>
        <v>112.88096497013369</v>
      </c>
      <c r="BP41">
        <f>'2002 US IO'!BP41*'Wage Ratios'!$BV$5</f>
        <v>32.374484029965799</v>
      </c>
      <c r="BQ41">
        <f>'2002 US IO'!BQ41*'Wage Ratios'!$BW$5</f>
        <v>132.73088705702187</v>
      </c>
      <c r="BR41" s="106">
        <f>'2006 AMS'!$D$27/1000*'2002 US IO'!BQ41/'2002 US IO'!BQ$92</f>
        <v>13.989183151967012</v>
      </c>
      <c r="BS41">
        <f>'2002 US IO'!BS41*'Wage Ratios'!$BY$5</f>
        <v>43.980113028024213</v>
      </c>
      <c r="BT41">
        <f>'2002 US IO'!BT41*'Wage Ratios'!$BZ$5</f>
        <v>75.512651281903885</v>
      </c>
      <c r="BU41">
        <f>'2002 US IO'!BU41*'Wage Ratios'!$CL$5</f>
        <v>106.1827286896952</v>
      </c>
      <c r="BV41">
        <f>'2002 US IO'!BV41*'Wage Ratios'!$CG$5</f>
        <v>12.901373298647883</v>
      </c>
      <c r="BW41">
        <f>'2002 US IO'!BW41*AVERAGE('Wage Ratios'!$CA$5:$CF$5,'Wage Ratios'!$CH$5:$CK$5)</f>
        <v>428.56348285104491</v>
      </c>
      <c r="BX41">
        <f>'2002 US IO'!BX41*'Wage Ratios'!$CM$5</f>
        <v>14.183027190966616</v>
      </c>
      <c r="BY41" s="106">
        <f>'2006 AMS'!$D$28/1000*'2002 US IO'!BX41/'2002 US IO'!BX$92</f>
        <v>7.9254764761077148</v>
      </c>
      <c r="BZ41" s="106">
        <f>'2006 AMS'!$D$29/1000*'2002 US IO'!BY41/'2002 US IO'!BY$92</f>
        <v>12.813308739510525</v>
      </c>
      <c r="CA41">
        <f>'2002 US IO'!CA41*'Wage Ratios'!$CP$5</f>
        <v>68.041434608673981</v>
      </c>
      <c r="CB41" s="106">
        <f>'2006 AMS'!$D$30/1000*'2002 US IO'!CA41/'2002 US IO'!CA$92</f>
        <v>26.487042796141058</v>
      </c>
      <c r="CC41" s="106">
        <f>'2006 AMS'!$D$31/1000*'2002 US IO'!CB41/'2002 US IO'!CB$92</f>
        <v>4.0570385084893275</v>
      </c>
      <c r="CD41" s="106">
        <f>'2006 AMS'!$D$32/1000*'2002 US IO'!CC41/'2002 US IO'!CC$92</f>
        <v>10.032001844048983</v>
      </c>
      <c r="CE41" s="106">
        <f>'2006 AMS'!$D$33/1000*'2002 US IO'!CD41/'2002 US IO'!CD$92</f>
        <v>0.18147434181334041</v>
      </c>
      <c r="CF41" s="106">
        <f>'2006 AMS'!$D$34/1000*'2002 US IO'!CE41/'2002 US IO'!CE$92</f>
        <v>9.2275381306078899</v>
      </c>
      <c r="CG41" s="106">
        <f>'2006 AMS'!$D$35/1000*'2002 US IO'!CF41/'2002 US IO'!CF$92</f>
        <v>2.211764370867269</v>
      </c>
      <c r="CH41">
        <f>'2002 US IO'!CH41*AVERAGE('Wage Ratios'!$CW$5:$CY$5)</f>
        <v>204.84615498512278</v>
      </c>
      <c r="CI41" s="106">
        <f>'2006 AMS'!$D$36/1000*'2002 US IO'!CH41/'2002 US IO'!CH$92</f>
        <v>14.663514899884261</v>
      </c>
      <c r="CJ41">
        <v>0</v>
      </c>
      <c r="CK41">
        <v>0</v>
      </c>
    </row>
    <row r="42" spans="1:91" x14ac:dyDescent="0.25">
      <c r="A42" t="s">
        <v>121</v>
      </c>
      <c r="B42">
        <f>'2002 US IO'!B42*AVERAGE('Wage Ratios'!$D$5:$F$5,'Wage Ratios'!$H$5)</f>
        <v>6.0515285231576934</v>
      </c>
      <c r="C42">
        <f>'2002 US IO'!C42*'Wage Ratios'!$G$5</f>
        <v>41.62747333044517</v>
      </c>
      <c r="D42">
        <f>'2002 US IO'!D42*'Wage Ratios'!$I$5</f>
        <v>4.4448465050887362</v>
      </c>
      <c r="E42">
        <f>'2002 US IO'!E42*'Wage Ratios'!$J$5</f>
        <v>3.6310164898264587</v>
      </c>
      <c r="F42">
        <f>'2002 US IO'!F42*'Wage Ratios'!$K$5</f>
        <v>0.99257097272474082</v>
      </c>
      <c r="G42">
        <f>'2002 US IO'!G42*'Wage Ratios'!$L$5</f>
        <v>0.26260367768557796</v>
      </c>
      <c r="H42">
        <f>'2002 US IO'!H42*'Wage Ratios'!$M$5</f>
        <v>9.5934064833798714E-3</v>
      </c>
      <c r="I42" s="106">
        <f>'2006 AMS'!$D$5/1000*'2002 US IO'!I42/SUM('2002 US IO'!$I$2:$I$89)</f>
        <v>6.371524851161138E-2</v>
      </c>
      <c r="J42">
        <f>'2002 US IO'!J42*'Wage Ratios'!$O$5</f>
        <v>7.8005645926136236E-2</v>
      </c>
      <c r="K42">
        <f>'2002 US IO'!K42*'Wage Ratios'!$P$5</f>
        <v>3.9774438766659679</v>
      </c>
      <c r="L42">
        <f>'2002 US IO'!L42*'Wage Ratios'!$Q$5</f>
        <v>1.6119384113930926E-3</v>
      </c>
      <c r="M42">
        <f>'2002 US IO'!M42*'Wage Ratios'!$R$5</f>
        <v>6.3497404214119344E-3</v>
      </c>
      <c r="N42" s="106">
        <f>'2006 AMS'!$D$6/1000*'2002 US IO'!N42/SUM('2002 US IO'!$N$2:$N$89)</f>
        <v>0.22624394310412563</v>
      </c>
      <c r="O42" s="106">
        <f>'2006 AMS'!$D$7/1000*'2002 US IO'!O42/'2002 US IO'!$O$92</f>
        <v>1.6210553414338601E-2</v>
      </c>
      <c r="P42" s="106">
        <f>'2006 AMS'!$D$8/1000*'2002 US IO'!P42/'2002 US IO'!$P$92</f>
        <v>3.5396549804893866E-2</v>
      </c>
      <c r="Q42">
        <f>'2002 US IO'!Q42*'Wage Ratios'!$V$5</f>
        <v>2.7935222933768614E-2</v>
      </c>
      <c r="R42" s="106">
        <f>'2006 AMS'!$D$9/1000*'2002 US IO'!R42/'2002 US IO'!$R$92</f>
        <v>0.12637972570448722</v>
      </c>
      <c r="S42" s="106">
        <f>'2006 AMS'!$D$10/1000*'2002 US IO'!S42/'2002 US IO'!$S$92</f>
        <v>0.15745918590866878</v>
      </c>
      <c r="T42" s="106">
        <f>'2006 AMS'!$D$11/1000*'2002 US IO'!T42/'2002 US IO'!$T$92</f>
        <v>1.0096169429388287E-2</v>
      </c>
      <c r="U42" s="106">
        <f>'2006 AMS'!$D$12/1000*'2002 US IO'!U42/'2002 US IO'!$U$92</f>
        <v>1.3254032387752804E-2</v>
      </c>
      <c r="V42" s="106">
        <f>'2006 AMS'!$D$13/1000*'2002 US IO'!V42/'2002 US IO'!V$92</f>
        <v>0.11633798397894735</v>
      </c>
      <c r="W42">
        <f>'2002 US IO'!W42*'Wage Ratios'!$AB$5</f>
        <v>4.4359483726782653E-2</v>
      </c>
      <c r="X42">
        <f>'2002 US IO'!X42*'Wage Ratios'!$AC$5</f>
        <v>7.4872094555031438E-2</v>
      </c>
      <c r="Y42" s="108">
        <f>'2002 US IO'!Y42*('Energy Outputs'!$D$16*1000)/'2002 US IO'!Y$92</f>
        <v>0.15741290259336854</v>
      </c>
      <c r="Z42" s="108">
        <f>'2002 US IO'!Z42*('Energy Outputs'!$D$20*1000)/'2002 US IO'!Z$92</f>
        <v>2.0208598088113906E-2</v>
      </c>
      <c r="AA42" s="105">
        <f>'2002 US IO'!AA42*'Wage Ratios'!$AF$5</f>
        <v>1.6961104877047039E-3</v>
      </c>
      <c r="AB42">
        <f>'2002 US IO'!AB42*'Wage Ratios'!$AG$5</f>
        <v>158.31317609281913</v>
      </c>
      <c r="AC42" s="106">
        <f>'2006 AMS'!$D$14/1000*'2002 US IO'!AC42/'2002 US IO'!AC$92</f>
        <v>3.3970880468161477E-2</v>
      </c>
      <c r="AD42">
        <f>'2002 US IO'!AD42*'Wage Ratios'!$AI$5</f>
        <v>3.696449918352017</v>
      </c>
      <c r="AE42">
        <f>'2002 US IO'!AE42*'Wage Ratios'!$AJ$5</f>
        <v>0.50741834276976994</v>
      </c>
      <c r="AF42">
        <f>'2002 US IO'!AF42*'Wage Ratios'!$AK$5</f>
        <v>1.2091673326308492</v>
      </c>
      <c r="AG42">
        <f>'2002 US IO'!AG42*'Wage Ratios'!$AL$5</f>
        <v>5.3722753825318179</v>
      </c>
      <c r="AH42">
        <f>'2002 US IO'!AH42*'Wage Ratios'!$AM$5</f>
        <v>1.0803806315492408</v>
      </c>
      <c r="AI42" s="106">
        <f>'2006 AMS'!$D$15/1000*'2002 US IO'!AI42/'2002 US IO'!AI$92</f>
        <v>3.0975172974084662E-2</v>
      </c>
      <c r="AJ42" s="106">
        <f>'2006 AMS'!$D$16/1000*'2002 US IO'!AJ42/'2002 US IO'!AJ$92</f>
        <v>0.13453401481549235</v>
      </c>
      <c r="AK42" s="106">
        <f>'2006 AMS'!$D$17/1000*'2002 US IO'!AK42/'2002 US IO'!AK$92</f>
        <v>5.2599800882475199E-2</v>
      </c>
      <c r="AL42" s="106">
        <f>'2006 AMS'!$D$18/1000*'2002 US IO'!AL42/'2002 US IO'!AL$92</f>
        <v>9.7173473847086508E-2</v>
      </c>
      <c r="AM42" s="106">
        <f>'2006 AMS'!$D$19/1000*'2002 US IO'!AM42/'2002 US IO'!AM$92</f>
        <v>5.2546482704601731E-3</v>
      </c>
      <c r="AN42">
        <f>'2002 US IO'!AN42*'Wage Ratios'!$AS$5</f>
        <v>1.0322005296913414E-3</v>
      </c>
      <c r="AO42">
        <f>'2002 US IO'!AO42*'Wage Ratios'!$AT$5</f>
        <v>106.65593719760251</v>
      </c>
      <c r="AP42">
        <f>'2002 US IO'!AP42*'Wage Ratios'!$AU$5</f>
        <v>6562.0946362514378</v>
      </c>
      <c r="AQ42">
        <f>'2002 US IO'!AQ42*'Wage Ratios'!$AV$5</f>
        <v>2455.1916395783896</v>
      </c>
      <c r="AR42">
        <f>'2002 US IO'!AR42*'Wage Ratios'!$AW$5</f>
        <v>994.17960971851392</v>
      </c>
      <c r="AS42" s="106">
        <f>'2006 AMS'!$D$20/1000*'2002 US IO'!AS42/'2002 US IO'!AS$92</f>
        <v>0.17716432825029227</v>
      </c>
      <c r="AT42" s="106">
        <f>'2006 AMS'!$D$21/1000*'2002 US IO'!AT42/'2002 US IO'!AT$92</f>
        <v>8.9610271367690897E-2</v>
      </c>
      <c r="AU42">
        <f>'2002 US IO'!AU42*'Wage Ratios'!$AZ$5</f>
        <v>5.751762475908146</v>
      </c>
      <c r="AV42">
        <f>'2002 US IO'!AV42*'Wage Ratios'!$BA$5</f>
        <v>0.8288198245205427</v>
      </c>
      <c r="AW42">
        <f>'2002 US IO'!AW42*'Wage Ratios'!$BB$5</f>
        <v>22.202142029023403</v>
      </c>
      <c r="AX42">
        <f>'2002 US IO'!AX42*'Wage Ratios'!$BC$5</f>
        <v>102.22421127745754</v>
      </c>
      <c r="AY42" s="106">
        <f>'2006 AMS'!$D$22/1000*'2002 US IO'!AY42/'2002 US IO'!AY$92</f>
        <v>0.11780570273730498</v>
      </c>
      <c r="AZ42" s="106">
        <f>'2006 AMS'!$D$23/1000*'2002 US IO'!AZ42/'2002 US IO'!AZ$92</f>
        <v>8.4964650402476069E-2</v>
      </c>
      <c r="BA42" s="108">
        <f>'2002 US IO'!BA42*('Energy Outputs'!$D$12*1000)/'2002 US IO'!BA$92</f>
        <v>2.6322619960569148E-3</v>
      </c>
      <c r="BB42" s="108">
        <f>'2002 US IO'!BB42*('Energy Outputs'!$D$4*1000)/'2002 US IO'!BB$92</f>
        <v>2.2822831670921636E-2</v>
      </c>
      <c r="BC42">
        <f>'2002 US IO'!BC42*'Wage Ratios'!$BI$5</f>
        <v>1.1520029011425058E-2</v>
      </c>
      <c r="BD42" s="106">
        <f>'2006 AMS'!$D$24/1000*'2002 US IO'!BC42/'2002 US IO'!BC$92</f>
        <v>4.543834556015462E-3</v>
      </c>
      <c r="BE42">
        <f>'2002 US IO'!BE42*'Wage Ratios'!$BK$5</f>
        <v>39.402715563956562</v>
      </c>
      <c r="BF42" s="106">
        <f>'2006 AMS'!$D$25/1000*'2002 US IO'!BE42/'2002 US IO'!BE$92</f>
        <v>12.377518666022818</v>
      </c>
      <c r="BG42" s="106">
        <f>'2006 AMS'!$D$26/1000*'2002 US IO'!BF42/'2002 US IO'!BF$92</f>
        <v>2.4506530930559507E-2</v>
      </c>
      <c r="BH42">
        <f>'2002 US IO'!BH42*'Wage Ratios'!$BN$5</f>
        <v>4.3389151560440498</v>
      </c>
      <c r="BI42">
        <f>'2002 US IO'!BI42*'Wage Ratios'!$BO$5</f>
        <v>0.71318807721445043</v>
      </c>
      <c r="BJ42">
        <f>'2002 US IO'!BJ42*'Wage Ratios'!$BP$5</f>
        <v>248.16289649342073</v>
      </c>
      <c r="BK42">
        <f>'2002 US IO'!BK42*'Wage Ratios'!$BQ$5</f>
        <v>1.5263507265495979</v>
      </c>
      <c r="BL42">
        <f>'2002 US IO'!BL42*'Wage Ratios'!$BR$5</f>
        <v>6.3170452953907876</v>
      </c>
      <c r="BM42">
        <f>'2002 US IO'!BM42*'Wage Ratios'!$BS$5</f>
        <v>7.6569300328438432</v>
      </c>
      <c r="BN42">
        <f>'2002 US IO'!BN42*'Wage Ratios'!$BT$5</f>
        <v>1.5500886056107257</v>
      </c>
      <c r="BO42">
        <f>'2002 US IO'!BO42*'Wage Ratios'!$BU$5</f>
        <v>2.3723954000689895</v>
      </c>
      <c r="BP42">
        <f>'2002 US IO'!BP42*'Wage Ratios'!$BV$5</f>
        <v>35.216672026581818</v>
      </c>
      <c r="BQ42">
        <f>'2002 US IO'!BQ42*'Wage Ratios'!$BW$5</f>
        <v>2.209453492897131</v>
      </c>
      <c r="BR42" s="106">
        <f>'2006 AMS'!$D$27/1000*'2002 US IO'!BQ42/'2002 US IO'!BQ$92</f>
        <v>0.23286553916130148</v>
      </c>
      <c r="BS42">
        <f>'2002 US IO'!BS42*'Wage Ratios'!$BY$5</f>
        <v>8.1162058562144939</v>
      </c>
      <c r="BT42">
        <f>'2002 US IO'!BT42*'Wage Ratios'!$BZ$5</f>
        <v>3.0348425624651578</v>
      </c>
      <c r="BU42">
        <f>'2002 US IO'!BU42*'Wage Ratios'!$CL$5</f>
        <v>0.65226796970817769</v>
      </c>
      <c r="BV42">
        <f>'2002 US IO'!BV42*'Wage Ratios'!$CG$5</f>
        <v>7.9251613438457658E-2</v>
      </c>
      <c r="BW42">
        <f>'2002 US IO'!BW42*AVERAGE('Wage Ratios'!$CA$5:$CF$5,'Wage Ratios'!$CH$5:$CK$5)</f>
        <v>2.6326148922696224</v>
      </c>
      <c r="BX42">
        <f>'2002 US IO'!BX42*'Wage Ratios'!$CM$5</f>
        <v>1.5459427216121677E-2</v>
      </c>
      <c r="BY42" s="106">
        <f>'2006 AMS'!$D$28/1000*'2002 US IO'!BX42/'2002 US IO'!BX$92</f>
        <v>8.6387288895214617E-3</v>
      </c>
      <c r="BZ42" s="106">
        <f>'2006 AMS'!$D$29/1000*'2002 US IO'!BY42/'2002 US IO'!BY$92</f>
        <v>1.5425226206375008E-2</v>
      </c>
      <c r="CA42">
        <f>'2002 US IO'!CA42*'Wage Ratios'!$CP$5</f>
        <v>4.6915844523323305</v>
      </c>
      <c r="CB42" s="106">
        <f>'2006 AMS'!$D$30/1000*'2002 US IO'!CA42/'2002 US IO'!CA$92</f>
        <v>1.8263312477952207</v>
      </c>
      <c r="CC42" s="106">
        <f>'2006 AMS'!$D$31/1000*'2002 US IO'!CB42/'2002 US IO'!CB$92</f>
        <v>5.1869722406898324E-3</v>
      </c>
      <c r="CD42" s="106">
        <f>'2006 AMS'!$D$32/1000*'2002 US IO'!CC42/'2002 US IO'!CC$92</f>
        <v>1.8804119739492586E-2</v>
      </c>
      <c r="CE42" s="106">
        <f>'2006 AMS'!$D$33/1000*'2002 US IO'!CD42/'2002 US IO'!CD$92</f>
        <v>4.3979048198968185E-4</v>
      </c>
      <c r="CF42" s="106">
        <f>'2006 AMS'!$D$34/1000*'2002 US IO'!CE42/'2002 US IO'!CE$92</f>
        <v>1.8381835780702557E-2</v>
      </c>
      <c r="CG42" s="106">
        <f>'2006 AMS'!$D$35/1000*'2002 US IO'!CF42/'2002 US IO'!CF$92</f>
        <v>3.5700604242389529E-3</v>
      </c>
      <c r="CH42">
        <f>'2002 US IO'!CH42*AVERAGE('Wage Ratios'!$CW$5:$CY$5)</f>
        <v>4.5727066384397785</v>
      </c>
      <c r="CI42" s="106">
        <f>'2006 AMS'!$D$36/1000*'2002 US IO'!CH42/'2002 US IO'!CH$92</f>
        <v>0.32732834028752505</v>
      </c>
      <c r="CJ42">
        <v>0</v>
      </c>
      <c r="CK42">
        <v>0</v>
      </c>
    </row>
    <row r="43" spans="1:91" x14ac:dyDescent="0.25">
      <c r="A43" t="s">
        <v>120</v>
      </c>
      <c r="B43">
        <f>'2002 US IO'!B43*AVERAGE('Wage Ratios'!$D$5:$F$5,'Wage Ratios'!$H$5)</f>
        <v>138.11836034902538</v>
      </c>
      <c r="C43">
        <f>'2002 US IO'!C43*'Wage Ratios'!$G$5</f>
        <v>270.44875767641338</v>
      </c>
      <c r="D43">
        <f>'2002 US IO'!D43*'Wage Ratios'!$I$5</f>
        <v>35.150520494150086</v>
      </c>
      <c r="E43">
        <f>'2002 US IO'!E43*'Wage Ratios'!$J$5</f>
        <v>23.536959873983097</v>
      </c>
      <c r="F43">
        <f>'2002 US IO'!F43*'Wage Ratios'!$K$5</f>
        <v>10.959533227727739</v>
      </c>
      <c r="G43">
        <f>'2002 US IO'!G43*'Wage Ratios'!$L$5</f>
        <v>20.579993132944139</v>
      </c>
      <c r="H43">
        <f>'2002 US IO'!H43*'Wage Ratios'!$M$5</f>
        <v>0.88675614126225977</v>
      </c>
      <c r="I43" s="106">
        <f>'2006 AMS'!$D$5/1000*'2002 US IO'!I43/SUM('2002 US IO'!$I$2:$I$89)</f>
        <v>24.533287409188478</v>
      </c>
      <c r="J43">
        <f>'2002 US IO'!J43*'Wage Ratios'!$O$5</f>
        <v>30.010333894394758</v>
      </c>
      <c r="K43">
        <f>'2002 US IO'!K43*'Wage Ratios'!$P$5</f>
        <v>742.31412465978497</v>
      </c>
      <c r="L43">
        <f>'2002 US IO'!L43*'Wage Ratios'!$Q$5</f>
        <v>0.58933380454690998</v>
      </c>
      <c r="M43">
        <f>'2002 US IO'!M43*'Wage Ratios'!$R$5</f>
        <v>2.2464591321237544</v>
      </c>
      <c r="N43" s="106">
        <f>'2006 AMS'!$D$6/1000*'2002 US IO'!N43/SUM('2002 US IO'!$N$2:$N$89)</f>
        <v>87.884128428572467</v>
      </c>
      <c r="O43" s="106">
        <f>'2006 AMS'!$D$7/1000*'2002 US IO'!O43/'2002 US IO'!$O$92</f>
        <v>6.1336126713123251</v>
      </c>
      <c r="P43" s="106">
        <f>'2006 AMS'!$D$8/1000*'2002 US IO'!P43/'2002 US IO'!$P$92</f>
        <v>13.731998135043266</v>
      </c>
      <c r="Q43">
        <f>'2002 US IO'!Q43*'Wage Ratios'!$V$5</f>
        <v>10.860729037127523</v>
      </c>
      <c r="R43" s="106">
        <f>'2006 AMS'!$D$9/1000*'2002 US IO'!R43/'2002 US IO'!$R$92</f>
        <v>48.300638501126485</v>
      </c>
      <c r="S43" s="106">
        <f>'2006 AMS'!$D$10/1000*'2002 US IO'!S43/'2002 US IO'!$S$92</f>
        <v>59.215995144970641</v>
      </c>
      <c r="T43" s="106">
        <f>'2006 AMS'!$D$11/1000*'2002 US IO'!T43/'2002 US IO'!$T$92</f>
        <v>3.8307086618937851</v>
      </c>
      <c r="U43" s="106">
        <f>'2006 AMS'!$D$12/1000*'2002 US IO'!U43/'2002 US IO'!$U$92</f>
        <v>5.1530319067410399</v>
      </c>
      <c r="V43" s="106">
        <f>'2006 AMS'!$D$13/1000*'2002 US IO'!V43/'2002 US IO'!V$92</f>
        <v>44.760062009110392</v>
      </c>
      <c r="W43">
        <f>'2002 US IO'!W43*'Wage Ratios'!$AB$5</f>
        <v>14.957842776513626</v>
      </c>
      <c r="X43">
        <f>'2002 US IO'!X43*'Wage Ratios'!$AC$5</f>
        <v>26.729222435767191</v>
      </c>
      <c r="Y43" s="108">
        <f>'2002 US IO'!Y43*('Energy Outputs'!$D$16*1000)/'2002 US IO'!Y$92</f>
        <v>59.923664253571239</v>
      </c>
      <c r="Z43" s="108">
        <f>'2002 US IO'!Z43*('Energy Outputs'!$D$20*1000)/'2002 US IO'!Z$92</f>
        <v>7.1308889181944775</v>
      </c>
      <c r="AA43" s="105">
        <f>'2002 US IO'!AA43*'Wage Ratios'!$AF$5</f>
        <v>0.49942772649527989</v>
      </c>
      <c r="AB43">
        <f>'2002 US IO'!AB43*'Wage Ratios'!$AG$5</f>
        <v>555.5764183804431</v>
      </c>
      <c r="AC43" s="106">
        <f>'2006 AMS'!$D$14/1000*'2002 US IO'!AC43/'2002 US IO'!AC$92</f>
        <v>13.071496083489375</v>
      </c>
      <c r="AD43">
        <f>'2002 US IO'!AD43*'Wage Ratios'!$AI$5</f>
        <v>365.32635364619313</v>
      </c>
      <c r="AE43">
        <f>'2002 US IO'!AE43*'Wage Ratios'!$AJ$5</f>
        <v>148.90535531372126</v>
      </c>
      <c r="AF43">
        <f>'2002 US IO'!AF43*'Wage Ratios'!$AK$5</f>
        <v>93.513437650326992</v>
      </c>
      <c r="AG43">
        <f>'2002 US IO'!AG43*'Wage Ratios'!$AL$5</f>
        <v>53.622173724134633</v>
      </c>
      <c r="AH43">
        <f>'2002 US IO'!AH43*'Wage Ratios'!$AM$5</f>
        <v>157.19671866267296</v>
      </c>
      <c r="AI43" s="106">
        <f>'2006 AMS'!$D$15/1000*'2002 US IO'!AI43/'2002 US IO'!AI$92</f>
        <v>11.890582079725876</v>
      </c>
      <c r="AJ43" s="106">
        <f>'2006 AMS'!$D$16/1000*'2002 US IO'!AJ43/'2002 US IO'!AJ$92</f>
        <v>50.673533234562967</v>
      </c>
      <c r="AK43" s="106">
        <f>'2006 AMS'!$D$17/1000*'2002 US IO'!AK43/'2002 US IO'!AK$92</f>
        <v>20.287212856788198</v>
      </c>
      <c r="AL43" s="106">
        <f>'2006 AMS'!$D$18/1000*'2002 US IO'!AL43/'2002 US IO'!AL$92</f>
        <v>36.807755698156683</v>
      </c>
      <c r="AM43" s="106">
        <f>'2006 AMS'!$D$19/1000*'2002 US IO'!AM43/'2002 US IO'!AM$92</f>
        <v>1.9241377089132856</v>
      </c>
      <c r="AN43">
        <f>'2002 US IO'!AN43*'Wage Ratios'!$AS$5</f>
        <v>0.37261023811450372</v>
      </c>
      <c r="AO43">
        <f>'2002 US IO'!AO43*'Wage Ratios'!$AT$5</f>
        <v>92.902282363417484</v>
      </c>
      <c r="AP43">
        <f>'2002 US IO'!AP43*'Wage Ratios'!$AU$5</f>
        <v>845.42032524730064</v>
      </c>
      <c r="AQ43">
        <f>'2002 US IO'!AQ43*'Wage Ratios'!$AV$5</f>
        <v>3386.3079242743056</v>
      </c>
      <c r="AR43">
        <f>'2002 US IO'!AR43*'Wage Ratios'!$AW$5</f>
        <v>886.57790234303195</v>
      </c>
      <c r="AS43" s="106">
        <f>'2006 AMS'!$D$20/1000*'2002 US IO'!AS43/'2002 US IO'!AS$92</f>
        <v>67.018709721200864</v>
      </c>
      <c r="AT43" s="106">
        <f>'2006 AMS'!$D$21/1000*'2002 US IO'!AT43/'2002 US IO'!AT$92</f>
        <v>33.769166044686038</v>
      </c>
      <c r="AU43">
        <f>'2002 US IO'!AU43*'Wage Ratios'!$AZ$5</f>
        <v>98.094675160200808</v>
      </c>
      <c r="AV43">
        <f>'2002 US IO'!AV43*'Wage Ratios'!$BA$5</f>
        <v>64.729406415589153</v>
      </c>
      <c r="AW43">
        <f>'2002 US IO'!AW43*'Wage Ratios'!$BB$5</f>
        <v>18.285370445668086</v>
      </c>
      <c r="AX43">
        <f>'2002 US IO'!AX43*'Wage Ratios'!$BC$5</f>
        <v>27.503196234429705</v>
      </c>
      <c r="AY43" s="106">
        <f>'2006 AMS'!$D$22/1000*'2002 US IO'!AY43/'2002 US IO'!AY$92</f>
        <v>43.303366810517737</v>
      </c>
      <c r="AZ43" s="106">
        <f>'2006 AMS'!$D$23/1000*'2002 US IO'!AZ43/'2002 US IO'!AZ$92</f>
        <v>32.354483539529348</v>
      </c>
      <c r="BA43" s="108">
        <f>'2002 US IO'!BA43*('Energy Outputs'!$D$12*1000)/'2002 US IO'!BA$92</f>
        <v>1.0060655156444875</v>
      </c>
      <c r="BB43" s="108">
        <f>'2002 US IO'!BB43*('Energy Outputs'!$D$4*1000)/'2002 US IO'!BB$92</f>
        <v>7.290734593143994</v>
      </c>
      <c r="BC43">
        <f>'2002 US IO'!BC43*'Wage Ratios'!$BI$5</f>
        <v>3.9961032481079717</v>
      </c>
      <c r="BD43" s="106">
        <f>'2006 AMS'!$D$24/1000*'2002 US IO'!BC43/'2002 US IO'!BC$92</f>
        <v>1.5761793664018284</v>
      </c>
      <c r="BE43">
        <f>'2002 US IO'!BE43*'Wage Ratios'!$BK$5</f>
        <v>198.73065256287012</v>
      </c>
      <c r="BF43" s="106">
        <f>'2006 AMS'!$D$25/1000*'2002 US IO'!BE43/'2002 US IO'!BE$92</f>
        <v>62.42697556251435</v>
      </c>
      <c r="BG43" s="106">
        <f>'2006 AMS'!$D$26/1000*'2002 US IO'!BF43/'2002 US IO'!BF$92</f>
        <v>8.8988558254948984</v>
      </c>
      <c r="BH43">
        <f>'2002 US IO'!BH43*'Wage Ratios'!$BN$5</f>
        <v>210.80095885284598</v>
      </c>
      <c r="BI43">
        <f>'2002 US IO'!BI43*'Wage Ratios'!$BO$5</f>
        <v>19.777346462463971</v>
      </c>
      <c r="BJ43">
        <f>'2002 US IO'!BJ43*'Wage Ratios'!$BP$5</f>
        <v>110.64767891004097</v>
      </c>
      <c r="BK43">
        <f>'2002 US IO'!BK43*'Wage Ratios'!$BQ$5</f>
        <v>30.548171103712114</v>
      </c>
      <c r="BL43">
        <f>'2002 US IO'!BL43*'Wage Ratios'!$BR$5</f>
        <v>67.59315950652892</v>
      </c>
      <c r="BM43">
        <f>'2002 US IO'!BM43*'Wage Ratios'!$BS$5</f>
        <v>70.348538537585412</v>
      </c>
      <c r="BN43">
        <f>'2002 US IO'!BN43*'Wage Ratios'!$BT$5</f>
        <v>16.567034062631361</v>
      </c>
      <c r="BO43">
        <f>'2002 US IO'!BO43*'Wage Ratios'!$BU$5</f>
        <v>90.238969186143336</v>
      </c>
      <c r="BP43">
        <f>'2002 US IO'!BP43*'Wage Ratios'!$BV$5</f>
        <v>44.491449237805568</v>
      </c>
      <c r="BQ43">
        <f>'2002 US IO'!BQ43*'Wage Ratios'!$BW$5</f>
        <v>35.572164759032624</v>
      </c>
      <c r="BR43" s="106">
        <f>'2006 AMS'!$D$27/1000*'2002 US IO'!BQ43/'2002 US IO'!BQ$92</f>
        <v>3.74913133604141</v>
      </c>
      <c r="BS43">
        <f>'2002 US IO'!BS43*'Wage Ratios'!$BY$5</f>
        <v>120.88534988998622</v>
      </c>
      <c r="BT43">
        <f>'2002 US IO'!BT43*'Wage Ratios'!$BZ$5</f>
        <v>250.93493054837919</v>
      </c>
      <c r="BU43">
        <f>'2002 US IO'!BU43*'Wage Ratios'!$CL$5</f>
        <v>216.19787375357842</v>
      </c>
      <c r="BV43">
        <f>'2002 US IO'!BV43*'Wage Ratios'!$CG$5</f>
        <v>26.268391386136546</v>
      </c>
      <c r="BW43">
        <f>'2002 US IO'!BW43*AVERAGE('Wage Ratios'!$CA$5:$CF$5,'Wage Ratios'!$CH$5:$CK$5)</f>
        <v>872.59495874884226</v>
      </c>
      <c r="BX43">
        <f>'2002 US IO'!BX43*'Wage Ratios'!$CM$5</f>
        <v>5.6071347496943398</v>
      </c>
      <c r="BY43" s="106">
        <f>'2006 AMS'!$D$28/1000*'2002 US IO'!BX43/'2002 US IO'!BX$92</f>
        <v>3.133267246739301</v>
      </c>
      <c r="BZ43" s="106">
        <f>'2006 AMS'!$D$29/1000*'2002 US IO'!BY43/'2002 US IO'!BY$92</f>
        <v>5.6929353327978571</v>
      </c>
      <c r="CA43">
        <f>'2002 US IO'!CA43*'Wage Ratios'!$CP$5</f>
        <v>73.119060742797771</v>
      </c>
      <c r="CB43" s="106">
        <f>'2006 AMS'!$D$30/1000*'2002 US IO'!CA43/'2002 US IO'!CA$92</f>
        <v>28.463651630020582</v>
      </c>
      <c r="CC43" s="106">
        <f>'2006 AMS'!$D$31/1000*'2002 US IO'!CB43/'2002 US IO'!CB$92</f>
        <v>1.9420399929895797</v>
      </c>
      <c r="CD43" s="106">
        <f>'2006 AMS'!$D$32/1000*'2002 US IO'!CC43/'2002 US IO'!CC$92</f>
        <v>7.0805764610227495</v>
      </c>
      <c r="CE43" s="106">
        <f>'2006 AMS'!$D$33/1000*'2002 US IO'!CD43/'2002 US IO'!CD$92</f>
        <v>0.16795819669460335</v>
      </c>
      <c r="CF43" s="106">
        <f>'2006 AMS'!$D$34/1000*'2002 US IO'!CE43/'2002 US IO'!CE$92</f>
        <v>6.9450141087864452</v>
      </c>
      <c r="CG43" s="106">
        <f>'2006 AMS'!$D$35/1000*'2002 US IO'!CF43/'2002 US IO'!CF$92</f>
        <v>1.3230868201560535</v>
      </c>
      <c r="CH43">
        <f>'2002 US IO'!CH43*AVERAGE('Wage Ratios'!$CW$5:$CY$5)</f>
        <v>588.25480882839793</v>
      </c>
      <c r="CI43" s="106">
        <f>'2006 AMS'!$D$36/1000*'2002 US IO'!CH43/'2002 US IO'!CH$92</f>
        <v>42.109080128012394</v>
      </c>
      <c r="CJ43">
        <v>0</v>
      </c>
      <c r="CK43">
        <v>0</v>
      </c>
    </row>
    <row r="44" spans="1:91" x14ac:dyDescent="0.25">
      <c r="A44" t="s">
        <v>119</v>
      </c>
      <c r="B44">
        <f>'2002 US IO'!B44*AVERAGE('Wage Ratios'!$D$5:$F$5,'Wage Ratios'!$H$5)</f>
        <v>131.13945670173527</v>
      </c>
      <c r="C44">
        <f>'2002 US IO'!C44*'Wage Ratios'!$G$5</f>
        <v>304.9032329101139</v>
      </c>
      <c r="D44">
        <f>'2002 US IO'!D44*'Wage Ratios'!$I$5</f>
        <v>451.53017267105582</v>
      </c>
      <c r="E44">
        <f>'2002 US IO'!E44*'Wage Ratios'!$J$5</f>
        <v>88.93272170184899</v>
      </c>
      <c r="F44">
        <f>'2002 US IO'!F44*'Wage Ratios'!$K$5</f>
        <v>96.423345486203004</v>
      </c>
      <c r="G44">
        <f>'2002 US IO'!G44*'Wage Ratios'!$L$5</f>
        <v>123.50741806958411</v>
      </c>
      <c r="H44">
        <f>'2002 US IO'!H44*'Wage Ratios'!$M$5</f>
        <v>59.620372080217756</v>
      </c>
      <c r="I44" s="106">
        <f>'2006 AMS'!$D$5/1000*'2002 US IO'!I44/SUM('2002 US IO'!$I$2:$I$89)</f>
        <v>34.929777734101535</v>
      </c>
      <c r="J44">
        <f>'2002 US IO'!J44*'Wage Ratios'!$O$5</f>
        <v>25.626441888199938</v>
      </c>
      <c r="K44">
        <f>'2002 US IO'!K44*'Wage Ratios'!$P$5</f>
        <v>1125.491433059698</v>
      </c>
      <c r="L44">
        <f>'2002 US IO'!L44*'Wage Ratios'!$Q$5</f>
        <v>1.9879831014820053</v>
      </c>
      <c r="M44">
        <f>'2002 US IO'!M44*'Wage Ratios'!$R$5</f>
        <v>10.935741459145547</v>
      </c>
      <c r="N44" s="106">
        <f>'2006 AMS'!$D$6/1000*'2002 US IO'!N44/SUM('2002 US IO'!$N$2:$N$89)</f>
        <v>36.694534158154887</v>
      </c>
      <c r="O44" s="106">
        <f>'2006 AMS'!$D$7/1000*'2002 US IO'!O44/'2002 US IO'!$O$92</f>
        <v>12.789292509484207</v>
      </c>
      <c r="P44" s="106">
        <f>'2006 AMS'!$D$8/1000*'2002 US IO'!P44/'2002 US IO'!$P$92</f>
        <v>5.4573939747122608</v>
      </c>
      <c r="Q44">
        <f>'2002 US IO'!Q44*'Wage Ratios'!$V$5</f>
        <v>9.4401608456188182</v>
      </c>
      <c r="R44" s="106">
        <f>'2006 AMS'!$D$9/1000*'2002 US IO'!R44/'2002 US IO'!$R$92</f>
        <v>141.80898207890465</v>
      </c>
      <c r="S44" s="106">
        <f>'2006 AMS'!$D$10/1000*'2002 US IO'!S44/'2002 US IO'!$S$92</f>
        <v>82.251485975496578</v>
      </c>
      <c r="T44" s="106">
        <f>'2006 AMS'!$D$11/1000*'2002 US IO'!T44/'2002 US IO'!$T$92</f>
        <v>6.6554490852071995</v>
      </c>
      <c r="U44" s="106">
        <f>'2006 AMS'!$D$12/1000*'2002 US IO'!U44/'2002 US IO'!$U$92</f>
        <v>5.6473572905069238</v>
      </c>
      <c r="V44" s="106">
        <f>'2006 AMS'!$D$13/1000*'2002 US IO'!V44/'2002 US IO'!V$92</f>
        <v>74.016586446414323</v>
      </c>
      <c r="W44">
        <f>'2002 US IO'!W44*'Wage Ratios'!$AB$5</f>
        <v>456.1188035836567</v>
      </c>
      <c r="X44">
        <f>'2002 US IO'!X44*'Wage Ratios'!$AC$5</f>
        <v>454.91364502927246</v>
      </c>
      <c r="Y44" s="108">
        <f>'2002 US IO'!Y44*('Energy Outputs'!$D$16*1000)/'2002 US IO'!Y$92</f>
        <v>36.055070186680972</v>
      </c>
      <c r="Z44" s="108">
        <f>'2002 US IO'!Z44*('Energy Outputs'!$D$20*1000)/'2002 US IO'!Z$92</f>
        <v>23.881002684871159</v>
      </c>
      <c r="AA44" s="105">
        <f>'2002 US IO'!AA44*'Wage Ratios'!$AF$5</f>
        <v>76.487293226660555</v>
      </c>
      <c r="AB44">
        <f>'2002 US IO'!AB44*'Wage Ratios'!$AG$5</f>
        <v>1463.362736735427</v>
      </c>
      <c r="AC44" s="106">
        <f>'2006 AMS'!$D$14/1000*'2002 US IO'!AC44/'2002 US IO'!AC$92</f>
        <v>17.209069773738186</v>
      </c>
      <c r="AD44">
        <f>'2002 US IO'!AD44*'Wage Ratios'!$AI$5</f>
        <v>478.3510095371401</v>
      </c>
      <c r="AE44">
        <f>'2002 US IO'!AE44*'Wage Ratios'!$AJ$5</f>
        <v>374.54242187249389</v>
      </c>
      <c r="AF44">
        <f>'2002 US IO'!AF44*'Wage Ratios'!$AK$5</f>
        <v>222.50235419249836</v>
      </c>
      <c r="AG44">
        <f>'2002 US IO'!AG44*'Wage Ratios'!$AL$5</f>
        <v>571.13037770684014</v>
      </c>
      <c r="AH44">
        <f>'2002 US IO'!AH44*'Wage Ratios'!$AM$5</f>
        <v>993.11684935031406</v>
      </c>
      <c r="AI44" s="106">
        <f>'2006 AMS'!$D$15/1000*'2002 US IO'!AI44/'2002 US IO'!AI$92</f>
        <v>11.082388439016007</v>
      </c>
      <c r="AJ44" s="106">
        <f>'2006 AMS'!$D$16/1000*'2002 US IO'!AJ44/'2002 US IO'!AJ$92</f>
        <v>74.601158696480596</v>
      </c>
      <c r="AK44" s="106">
        <f>'2006 AMS'!$D$17/1000*'2002 US IO'!AK44/'2002 US IO'!AK$92</f>
        <v>13.063033782509008</v>
      </c>
      <c r="AL44" s="106">
        <f>'2006 AMS'!$D$18/1000*'2002 US IO'!AL44/'2002 US IO'!AL$92</f>
        <v>62.905095116561206</v>
      </c>
      <c r="AM44" s="106">
        <f>'2006 AMS'!$D$19/1000*'2002 US IO'!AM44/'2002 US IO'!AM$92</f>
        <v>5.8101279447691878</v>
      </c>
      <c r="AN44">
        <f>'2002 US IO'!AN44*'Wage Ratios'!$AS$5</f>
        <v>1.4631407278261217</v>
      </c>
      <c r="AO44">
        <f>'2002 US IO'!AO44*'Wage Ratios'!$AT$5</f>
        <v>723.13966746847734</v>
      </c>
      <c r="AP44">
        <f>'2002 US IO'!AP44*'Wage Ratios'!$AU$5</f>
        <v>403.83231495196571</v>
      </c>
      <c r="AQ44">
        <f>'2002 US IO'!AQ44*'Wage Ratios'!$AV$5</f>
        <v>197.64273827400609</v>
      </c>
      <c r="AR44">
        <f>'2002 US IO'!AR44*'Wage Ratios'!$AW$5</f>
        <v>6917.733632516095</v>
      </c>
      <c r="AS44" s="106">
        <f>'2006 AMS'!$D$20/1000*'2002 US IO'!AS44/'2002 US IO'!AS$92</f>
        <v>77.154775399661091</v>
      </c>
      <c r="AT44" s="106">
        <f>'2006 AMS'!$D$21/1000*'2002 US IO'!AT44/'2002 US IO'!AT$92</f>
        <v>75.764050077838164</v>
      </c>
      <c r="AU44">
        <f>'2002 US IO'!AU44*'Wage Ratios'!$AZ$5</f>
        <v>560.11341873719527</v>
      </c>
      <c r="AV44">
        <f>'2002 US IO'!AV44*'Wage Ratios'!$BA$5</f>
        <v>296.19301156985529</v>
      </c>
      <c r="AW44">
        <f>'2002 US IO'!AW44*'Wage Ratios'!$BB$5</f>
        <v>65.160253905404744</v>
      </c>
      <c r="AX44">
        <f>'2002 US IO'!AX44*'Wage Ratios'!$BC$5</f>
        <v>128.1058078791622</v>
      </c>
      <c r="AY44" s="106">
        <f>'2006 AMS'!$D$22/1000*'2002 US IO'!AY44/'2002 US IO'!AY$92</f>
        <v>133.45590010270985</v>
      </c>
      <c r="AZ44" s="106">
        <f>'2006 AMS'!$D$23/1000*'2002 US IO'!AZ44/'2002 US IO'!AZ$92</f>
        <v>47.540910057127334</v>
      </c>
      <c r="BA44" s="108">
        <f>'2002 US IO'!BA44*('Energy Outputs'!$D$12*1000)/'2002 US IO'!BA$92</f>
        <v>45.381664744851278</v>
      </c>
      <c r="BB44" s="108">
        <f>'2002 US IO'!BB44*('Energy Outputs'!$D$4*1000)/'2002 US IO'!BB$92</f>
        <v>57.616555623376705</v>
      </c>
      <c r="BC44">
        <f>'2002 US IO'!BC44*'Wage Ratios'!$BI$5</f>
        <v>42.721785119083471</v>
      </c>
      <c r="BD44" s="106">
        <f>'2006 AMS'!$D$24/1000*'2002 US IO'!BC44/'2002 US IO'!BC$92</f>
        <v>16.850714813846231</v>
      </c>
      <c r="BE44">
        <f>'2002 US IO'!BE44*'Wage Ratios'!$BK$5</f>
        <v>573.75520130009954</v>
      </c>
      <c r="BF44" s="106">
        <f>'2006 AMS'!$D$25/1000*'2002 US IO'!BE44/'2002 US IO'!BE$92</f>
        <v>180.23290050383923</v>
      </c>
      <c r="BG44" s="106">
        <f>'2006 AMS'!$D$26/1000*'2002 US IO'!BF44/'2002 US IO'!BF$92</f>
        <v>28.485184258782265</v>
      </c>
      <c r="BH44">
        <f>'2002 US IO'!BH44*'Wage Ratios'!$BN$5</f>
        <v>341.92953467143849</v>
      </c>
      <c r="BI44">
        <f>'2002 US IO'!BI44*'Wage Ratios'!$BO$5</f>
        <v>135.92238455815743</v>
      </c>
      <c r="BJ44">
        <f>'2002 US IO'!BJ44*'Wage Ratios'!$BP$5</f>
        <v>237.71025696231425</v>
      </c>
      <c r="BK44">
        <f>'2002 US IO'!BK44*'Wage Ratios'!$BQ$5</f>
        <v>279.11065372146254</v>
      </c>
      <c r="BL44">
        <f>'2002 US IO'!BL44*'Wage Ratios'!$BR$5</f>
        <v>1289.7365769328437</v>
      </c>
      <c r="BM44">
        <f>'2002 US IO'!BM44*'Wage Ratios'!$BS$5</f>
        <v>255.37725465365202</v>
      </c>
      <c r="BN44">
        <f>'2002 US IO'!BN44*'Wage Ratios'!$BT$5</f>
        <v>54.862534307568822</v>
      </c>
      <c r="BO44">
        <f>'2002 US IO'!BO44*'Wage Ratios'!$BU$5</f>
        <v>390.21632670915903</v>
      </c>
      <c r="BP44">
        <f>'2002 US IO'!BP44*'Wage Ratios'!$BV$5</f>
        <v>136.16076723814209</v>
      </c>
      <c r="BQ44">
        <f>'2002 US IO'!BQ44*'Wage Ratios'!$BW$5</f>
        <v>137.62143535288189</v>
      </c>
      <c r="BR44" s="106">
        <f>'2006 AMS'!$D$27/1000*'2002 US IO'!BQ44/'2002 US IO'!BQ$92</f>
        <v>14.504622906354662</v>
      </c>
      <c r="BS44">
        <f>'2002 US IO'!BS44*'Wage Ratios'!$BY$5</f>
        <v>94.858626706947518</v>
      </c>
      <c r="BT44">
        <f>'2002 US IO'!BT44*'Wage Ratios'!$BZ$5</f>
        <v>155.98155582947916</v>
      </c>
      <c r="BU44">
        <f>'2002 US IO'!BU44*'Wage Ratios'!$CL$5</f>
        <v>196.71001313932061</v>
      </c>
      <c r="BV44">
        <f>'2002 US IO'!BV44*'Wage Ratios'!$CG$5</f>
        <v>23.90058479763476</v>
      </c>
      <c r="BW44">
        <f>'2002 US IO'!BW44*AVERAGE('Wage Ratios'!$CA$5:$CF$5,'Wage Ratios'!$CH$5:$CK$5)</f>
        <v>793.9401198572084</v>
      </c>
      <c r="BX44">
        <f>'2002 US IO'!BX44*'Wage Ratios'!$CM$5</f>
        <v>24.721351633068103</v>
      </c>
      <c r="BY44" s="106">
        <f>'2006 AMS'!$D$28/1000*'2002 US IO'!BX44/'2002 US IO'!BX$92</f>
        <v>13.814292829548977</v>
      </c>
      <c r="BZ44" s="106">
        <f>'2006 AMS'!$D$29/1000*'2002 US IO'!BY44/'2002 US IO'!BY$92</f>
        <v>15.024959925122435</v>
      </c>
      <c r="CA44">
        <f>'2002 US IO'!CA44*'Wage Ratios'!$CP$5</f>
        <v>564.19274204584758</v>
      </c>
      <c r="CB44" s="106">
        <f>'2006 AMS'!$D$30/1000*'2002 US IO'!CA44/'2002 US IO'!CA$92</f>
        <v>219.62789864421069</v>
      </c>
      <c r="CC44" s="106">
        <f>'2006 AMS'!$D$31/1000*'2002 US IO'!CB44/'2002 US IO'!CB$92</f>
        <v>3.7539692632601884</v>
      </c>
      <c r="CD44" s="106">
        <f>'2006 AMS'!$D$32/1000*'2002 US IO'!CC44/'2002 US IO'!CC$92</f>
        <v>13.969790447120324</v>
      </c>
      <c r="CE44" s="106">
        <f>'2006 AMS'!$D$33/1000*'2002 US IO'!CD44/'2002 US IO'!CD$92</f>
        <v>0.17489554769287444</v>
      </c>
      <c r="CF44" s="106">
        <f>'2006 AMS'!$D$34/1000*'2002 US IO'!CE44/'2002 US IO'!CE$92</f>
        <v>12.602109377691665</v>
      </c>
      <c r="CG44" s="106">
        <f>'2006 AMS'!$D$35/1000*'2002 US IO'!CF44/'2002 US IO'!CF$92</f>
        <v>3.144772580835808</v>
      </c>
      <c r="CH44">
        <f>'2002 US IO'!CH44*AVERAGE('Wage Ratios'!$CW$5:$CY$5)</f>
        <v>784.40400280982738</v>
      </c>
      <c r="CI44" s="106">
        <f>'2006 AMS'!$D$36/1000*'2002 US IO'!CH44/'2002 US IO'!CH$92</f>
        <v>56.150039933950026</v>
      </c>
      <c r="CJ44">
        <v>0</v>
      </c>
      <c r="CK44">
        <v>0</v>
      </c>
    </row>
    <row r="45" spans="1:91" x14ac:dyDescent="0.25">
      <c r="A45" t="s">
        <v>118</v>
      </c>
      <c r="B45">
        <f>'2002 US IO'!B45*AVERAGE('Wage Ratios'!$D$5:$F$5,'Wage Ratios'!$H$5)</f>
        <v>0.32341196679005069</v>
      </c>
      <c r="C45">
        <f>'2002 US IO'!C45*'Wage Ratios'!$G$5</f>
        <v>1.6067488498842173</v>
      </c>
      <c r="D45">
        <f>'2002 US IO'!D45*'Wage Ratios'!$I$5</f>
        <v>29.996861814917938</v>
      </c>
      <c r="E45">
        <f>'2002 US IO'!E45*'Wage Ratios'!$J$5</f>
        <v>31.414728779505051</v>
      </c>
      <c r="F45">
        <f>'2002 US IO'!F45*'Wage Ratios'!$K$5</f>
        <v>0.18255441783310666</v>
      </c>
      <c r="G45">
        <f>'2002 US IO'!G45*'Wage Ratios'!$L$5</f>
        <v>3.6455034844596793E-2</v>
      </c>
      <c r="H45">
        <f>'2002 US IO'!H45*'Wage Ratios'!$M$5</f>
        <v>2.1319039005676834</v>
      </c>
      <c r="I45" s="106">
        <f>'2006 AMS'!$D$5/1000*'2002 US IO'!I45/SUM('2002 US IO'!$I$2:$I$89)</f>
        <v>3.0990391727850182</v>
      </c>
      <c r="J45">
        <f>'2002 US IO'!J45*'Wage Ratios'!$O$5</f>
        <v>7.497351078354809</v>
      </c>
      <c r="K45">
        <f>'2002 US IO'!K45*'Wage Ratios'!$P$5</f>
        <v>0.68821758738054006</v>
      </c>
      <c r="L45">
        <f>'2002 US IO'!L45*'Wage Ratios'!$Q$5</f>
        <v>0.67860270942546186</v>
      </c>
      <c r="M45">
        <f>'2002 US IO'!M45*'Wage Ratios'!$R$5</f>
        <v>0.95863064602486503</v>
      </c>
      <c r="N45" s="106">
        <f>'2006 AMS'!$D$6/1000*'2002 US IO'!N45/SUM('2002 US IO'!$N$2:$N$89)</f>
        <v>12.573808440131995</v>
      </c>
      <c r="O45" s="106">
        <f>'2006 AMS'!$D$7/1000*'2002 US IO'!O45/'2002 US IO'!$O$92</f>
        <v>2.3408530108059074</v>
      </c>
      <c r="P45" s="106">
        <f>'2006 AMS'!$D$8/1000*'2002 US IO'!P45/'2002 US IO'!$P$92</f>
        <v>2.2113171698963701</v>
      </c>
      <c r="Q45">
        <f>'2002 US IO'!Q45*'Wage Ratios'!$V$5</f>
        <v>2.7796040096487946</v>
      </c>
      <c r="R45" s="106">
        <f>'2006 AMS'!$D$9/1000*'2002 US IO'!R45/'2002 US IO'!$R$92</f>
        <v>1.1702488441926446</v>
      </c>
      <c r="S45" s="106">
        <f>'2006 AMS'!$D$10/1000*'2002 US IO'!S45/'2002 US IO'!$S$92</f>
        <v>4.633388703571355</v>
      </c>
      <c r="T45" s="106">
        <f>'2006 AMS'!$D$11/1000*'2002 US IO'!T45/'2002 US IO'!$T$92</f>
        <v>0.50587936360505192</v>
      </c>
      <c r="U45" s="106">
        <f>'2006 AMS'!$D$12/1000*'2002 US IO'!U45/'2002 US IO'!$U$92</f>
        <v>0.21791474453234802</v>
      </c>
      <c r="V45" s="106">
        <f>'2006 AMS'!$D$13/1000*'2002 US IO'!V45/'2002 US IO'!V$92</f>
        <v>2.1272049839411733</v>
      </c>
      <c r="W45">
        <f>'2002 US IO'!W45*'Wage Ratios'!$AB$5</f>
        <v>8.6972660811164495</v>
      </c>
      <c r="X45">
        <f>'2002 US IO'!X45*'Wage Ratios'!$AC$5</f>
        <v>9.5330432944149539</v>
      </c>
      <c r="Y45" s="108">
        <f>'2002 US IO'!Y45*('Energy Outputs'!$D$16*1000)/'2002 US IO'!Y$92</f>
        <v>0.2560777380071857</v>
      </c>
      <c r="Z45" s="108">
        <f>'2002 US IO'!Z45*('Energy Outputs'!$D$20*1000)/'2002 US IO'!Z$92</f>
        <v>0.56528118369547897</v>
      </c>
      <c r="AA45" s="105">
        <f>'2002 US IO'!AA45*'Wage Ratios'!$AF$5</f>
        <v>0.36208125604075242</v>
      </c>
      <c r="AB45">
        <f>'2002 US IO'!AB45*'Wage Ratios'!$AG$5</f>
        <v>5.9827434195958391</v>
      </c>
      <c r="AC45" s="106">
        <f>'2006 AMS'!$D$14/1000*'2002 US IO'!AC45/'2002 US IO'!AC$92</f>
        <v>3.5919994667490549</v>
      </c>
      <c r="AD45">
        <f>'2002 US IO'!AD45*'Wage Ratios'!$AI$5</f>
        <v>0.11038802996041047</v>
      </c>
      <c r="AE45">
        <f>'2002 US IO'!AE45*'Wage Ratios'!$AJ$5</f>
        <v>0.17469398947400352</v>
      </c>
      <c r="AF45">
        <f>'2002 US IO'!AF45*'Wage Ratios'!$AK$5</f>
        <v>0.47165809866992198</v>
      </c>
      <c r="AG45">
        <f>'2002 US IO'!AG45*'Wage Ratios'!$AL$5</f>
        <v>0.70652806253461919</v>
      </c>
      <c r="AH45">
        <f>'2002 US IO'!AH45*'Wage Ratios'!$AM$5</f>
        <v>7.2185145315655688E-2</v>
      </c>
      <c r="AI45" s="106">
        <f>'2006 AMS'!$D$15/1000*'2002 US IO'!AI45/'2002 US IO'!AI$92</f>
        <v>1.3500658872769611</v>
      </c>
      <c r="AJ45" s="106">
        <f>'2006 AMS'!$D$16/1000*'2002 US IO'!AJ45/'2002 US IO'!AJ$92</f>
        <v>2.979023527521337</v>
      </c>
      <c r="AK45" s="106">
        <f>'2006 AMS'!$D$17/1000*'2002 US IO'!AK45/'2002 US IO'!AK$92</f>
        <v>1.7032429602730867</v>
      </c>
      <c r="AL45" s="106">
        <f>'2006 AMS'!$D$18/1000*'2002 US IO'!AL45/'2002 US IO'!AL$92</f>
        <v>2.7491218274471114</v>
      </c>
      <c r="AM45" s="106">
        <f>'2006 AMS'!$D$19/1000*'2002 US IO'!AM45/'2002 US IO'!AM$92</f>
        <v>2.0327158085978523</v>
      </c>
      <c r="AN45">
        <f>'2002 US IO'!AN45*'Wage Ratios'!$AS$5</f>
        <v>0.22813222711580677</v>
      </c>
      <c r="AO45">
        <f>'2002 US IO'!AO45*'Wage Ratios'!$AT$5</f>
        <v>0.51850627391262327</v>
      </c>
      <c r="AP45">
        <f>'2002 US IO'!AP45*'Wage Ratios'!$AU$5</f>
        <v>0.67847884933421498</v>
      </c>
      <c r="AQ45">
        <f>'2002 US IO'!AQ45*'Wage Ratios'!$AV$5</f>
        <v>0.27605411035498056</v>
      </c>
      <c r="AR45">
        <f>'2002 US IO'!AR45*'Wage Ratios'!$AW$5</f>
        <v>0.60136860921299473</v>
      </c>
      <c r="AS45" s="106">
        <f>'2006 AMS'!$D$20/1000*'2002 US IO'!AS45/'2002 US IO'!AS$92</f>
        <v>902.97982462270738</v>
      </c>
      <c r="AT45" s="106">
        <f>'2006 AMS'!$D$21/1000*'2002 US IO'!AT45/'2002 US IO'!AT$92</f>
        <v>10.717935424887507</v>
      </c>
      <c r="AU45">
        <f>'2002 US IO'!AU45*'Wage Ratios'!$AZ$5</f>
        <v>1119.4291311624659</v>
      </c>
      <c r="AV45">
        <f>'2002 US IO'!AV45*'Wage Ratios'!$BA$5</f>
        <v>755.95567314422635</v>
      </c>
      <c r="AW45">
        <f>'2002 US IO'!AW45*'Wage Ratios'!$BB$5</f>
        <v>70.124435067973906</v>
      </c>
      <c r="AX45">
        <f>'2002 US IO'!AX45*'Wage Ratios'!$BC$5</f>
        <v>28.79066356588422</v>
      </c>
      <c r="AY45" s="106">
        <f>'2006 AMS'!$D$22/1000*'2002 US IO'!AY45/'2002 US IO'!AY$92</f>
        <v>6.6407870363156745</v>
      </c>
      <c r="AZ45" s="106">
        <f>'2006 AMS'!$D$23/1000*'2002 US IO'!AZ45/'2002 US IO'!AZ$92</f>
        <v>1.779736199960845</v>
      </c>
      <c r="BA45" s="108">
        <f>'2002 US IO'!BA45*('Energy Outputs'!$D$12*1000)/'2002 US IO'!BA$92</f>
        <v>0.60989172134042735</v>
      </c>
      <c r="BB45" s="108">
        <f>'2002 US IO'!BB45*('Energy Outputs'!$D$4*1000)/'2002 US IO'!BB$92</f>
        <v>1.5621385032409134</v>
      </c>
      <c r="BC45">
        <f>'2002 US IO'!BC45*'Wage Ratios'!$BI$5</f>
        <v>1.688142337703995</v>
      </c>
      <c r="BD45" s="106">
        <f>'2006 AMS'!$D$24/1000*'2002 US IO'!BC45/'2002 US IO'!BC$92</f>
        <v>0.66585244550380318</v>
      </c>
      <c r="BE45">
        <f>'2002 US IO'!BE45*'Wage Ratios'!$BK$5</f>
        <v>5.6471592958964925</v>
      </c>
      <c r="BF45" s="106">
        <f>'2006 AMS'!$D$25/1000*'2002 US IO'!BE45/'2002 US IO'!BE$92</f>
        <v>1.7739340701406321</v>
      </c>
      <c r="BG45" s="106">
        <f>'2006 AMS'!$D$26/1000*'2002 US IO'!BF45/'2002 US IO'!BF$92</f>
        <v>4.4327100960051053</v>
      </c>
      <c r="BH45">
        <f>'2002 US IO'!BH45*'Wage Ratios'!$BN$5</f>
        <v>1.8747029157500048</v>
      </c>
      <c r="BI45">
        <f>'2002 US IO'!BI45*'Wage Ratios'!$BO$5</f>
        <v>5.1111094788097021E-2</v>
      </c>
      <c r="BJ45">
        <f>'2002 US IO'!BJ45*'Wage Ratios'!$BP$5</f>
        <v>0.14692486821345677</v>
      </c>
      <c r="BK45">
        <f>'2002 US IO'!BK45*'Wage Ratios'!$BQ$5</f>
        <v>6.9848323768380158</v>
      </c>
      <c r="BL45">
        <f>'2002 US IO'!BL45*'Wage Ratios'!$BR$5</f>
        <v>0.24528527411437837</v>
      </c>
      <c r="BM45">
        <f>'2002 US IO'!BM45*'Wage Ratios'!$BS$5</f>
        <v>0.35104960056914397</v>
      </c>
      <c r="BN45">
        <f>'2002 US IO'!BN45*'Wage Ratios'!$BT$5</f>
        <v>0.79269887337088119</v>
      </c>
      <c r="BO45">
        <f>'2002 US IO'!BO45*'Wage Ratios'!$BU$5</f>
        <v>0.16931857570149253</v>
      </c>
      <c r="BP45">
        <f>'2002 US IO'!BP45*'Wage Ratios'!$BV$5</f>
        <v>41.142970278450008</v>
      </c>
      <c r="BQ45">
        <f>'2002 US IO'!BQ45*'Wage Ratios'!$BW$5</f>
        <v>21.695742954938943</v>
      </c>
      <c r="BR45" s="106">
        <f>'2006 AMS'!$D$27/1000*'2002 US IO'!BQ45/'2002 US IO'!BQ$92</f>
        <v>2.2866246775270267</v>
      </c>
      <c r="BS45">
        <f>'2002 US IO'!BS45*'Wage Ratios'!$BY$5</f>
        <v>1.241245158058371</v>
      </c>
      <c r="BT45">
        <f>'2002 US IO'!BT45*'Wage Ratios'!$BZ$5</f>
        <v>0.15790077141833245</v>
      </c>
      <c r="BU45">
        <f>'2002 US IO'!BU45*'Wage Ratios'!$CL$5</f>
        <v>0.5183460341075925</v>
      </c>
      <c r="BV45">
        <f>'2002 US IO'!BV45*'Wage Ratios'!$CG$5</f>
        <v>6.2979881628759796E-2</v>
      </c>
      <c r="BW45">
        <f>'2002 US IO'!BW45*AVERAGE('Wage Ratios'!$CA$5:$CF$5,'Wage Ratios'!$CH$5:$CK$5)</f>
        <v>2.0920933605724428</v>
      </c>
      <c r="BX45">
        <f>'2002 US IO'!BX45*'Wage Ratios'!$CM$5</f>
        <v>0.74173764639927864</v>
      </c>
      <c r="BY45" s="106">
        <f>'2006 AMS'!$D$28/1000*'2002 US IO'!BX45/'2002 US IO'!BX$92</f>
        <v>0.41448304292366933</v>
      </c>
      <c r="BZ45" s="106">
        <f>'2006 AMS'!$D$29/1000*'2002 US IO'!BY45/'2002 US IO'!BY$92</f>
        <v>9.806888151280873</v>
      </c>
      <c r="CA45">
        <f>'2002 US IO'!CA45*'Wage Ratios'!$CP$5</f>
        <v>1.4699447461154034</v>
      </c>
      <c r="CB45" s="106">
        <f>'2006 AMS'!$D$30/1000*'2002 US IO'!CA45/'2002 US IO'!CA$92</f>
        <v>0.57221734994632212</v>
      </c>
      <c r="CC45" s="106">
        <f>'2006 AMS'!$D$31/1000*'2002 US IO'!CB45/'2002 US IO'!CB$92</f>
        <v>0.50089911601984494</v>
      </c>
      <c r="CD45" s="106">
        <f>'2006 AMS'!$D$32/1000*'2002 US IO'!CC45/'2002 US IO'!CC$92</f>
        <v>1.604886596251182</v>
      </c>
      <c r="CE45" s="106">
        <f>'2006 AMS'!$D$33/1000*'2002 US IO'!CD45/'2002 US IO'!CD$92</f>
        <v>0.16637666457619271</v>
      </c>
      <c r="CF45" s="106">
        <f>'2006 AMS'!$D$34/1000*'2002 US IO'!CE45/'2002 US IO'!CE$92</f>
        <v>2.1974130834374286</v>
      </c>
      <c r="CG45" s="106">
        <f>'2006 AMS'!$D$35/1000*'2002 US IO'!CF45/'2002 US IO'!CF$92</f>
        <v>0.64334210608230902</v>
      </c>
      <c r="CH45">
        <f>'2002 US IO'!CH45*AVERAGE('Wage Ratios'!$CW$5:$CY$5)</f>
        <v>2.9740347614372928</v>
      </c>
      <c r="CI45" s="106">
        <f>'2006 AMS'!$D$36/1000*'2002 US IO'!CH45/'2002 US IO'!CH$92</f>
        <v>0.21289051307932383</v>
      </c>
      <c r="CJ45">
        <v>0</v>
      </c>
      <c r="CK45">
        <v>0</v>
      </c>
    </row>
    <row r="46" spans="1:91" x14ac:dyDescent="0.25">
      <c r="A46" t="s">
        <v>117</v>
      </c>
      <c r="B46">
        <f>'2002 US IO'!B46*AVERAGE('Wage Ratios'!$D$5:$F$5,'Wage Ratios'!$H$5)</f>
        <v>3.0413729520977468</v>
      </c>
      <c r="C46">
        <f>'2002 US IO'!C46*'Wage Ratios'!$G$5</f>
        <v>66.741974316863093</v>
      </c>
      <c r="D46">
        <f>'2002 US IO'!D46*'Wage Ratios'!$I$5</f>
        <v>38.136553725234513</v>
      </c>
      <c r="E46">
        <f>'2002 US IO'!E46*'Wage Ratios'!$J$5</f>
        <v>67.746735746726188</v>
      </c>
      <c r="F46">
        <f>'2002 US IO'!F46*'Wage Ratios'!$K$5</f>
        <v>6.2552635026466445</v>
      </c>
      <c r="G46">
        <f>'2002 US IO'!G46*'Wage Ratios'!$L$5</f>
        <v>1.7781969708119143</v>
      </c>
      <c r="H46">
        <f>'2002 US IO'!H46*'Wage Ratios'!$M$5</f>
        <v>246.66976176077338</v>
      </c>
      <c r="I46" s="106">
        <f>'2006 AMS'!$D$5/1000*'2002 US IO'!I46/SUM('2002 US IO'!$I$2:$I$89)</f>
        <v>4.3790039417275501</v>
      </c>
      <c r="J46">
        <f>'2002 US IO'!J46*'Wage Ratios'!$O$5</f>
        <v>226.28145080942517</v>
      </c>
      <c r="K46">
        <f>'2002 US IO'!K46*'Wage Ratios'!$P$5</f>
        <v>37.679323205182776</v>
      </c>
      <c r="L46">
        <f>'2002 US IO'!L46*'Wage Ratios'!$Q$5</f>
        <v>1.3819464224577418</v>
      </c>
      <c r="M46">
        <f>'2002 US IO'!M46*'Wage Ratios'!$R$5</f>
        <v>43.527639947071897</v>
      </c>
      <c r="N46" s="106">
        <f>'2006 AMS'!$D$6/1000*'2002 US IO'!N46/SUM('2002 US IO'!$N$2:$N$89)</f>
        <v>2.2351849994600674</v>
      </c>
      <c r="O46" s="106">
        <f>'2006 AMS'!$D$7/1000*'2002 US IO'!O46/'2002 US IO'!$O$92</f>
        <v>44.700658263704696</v>
      </c>
      <c r="P46" s="106">
        <f>'2006 AMS'!$D$8/1000*'2002 US IO'!P46/'2002 US IO'!$P$92</f>
        <v>9.3984413770080319</v>
      </c>
      <c r="Q46">
        <f>'2002 US IO'!Q46*'Wage Ratios'!$V$5</f>
        <v>16.330354274122531</v>
      </c>
      <c r="R46" s="106">
        <f>'2006 AMS'!$D$9/1000*'2002 US IO'!R46/'2002 US IO'!$R$92</f>
        <v>39.168861852491283</v>
      </c>
      <c r="S46" s="106">
        <f>'2006 AMS'!$D$10/1000*'2002 US IO'!S46/'2002 US IO'!$S$92</f>
        <v>137.52788512323227</v>
      </c>
      <c r="T46" s="106">
        <f>'2006 AMS'!$D$11/1000*'2002 US IO'!T46/'2002 US IO'!$T$92</f>
        <v>5.0087504353132557</v>
      </c>
      <c r="U46" s="106">
        <f>'2006 AMS'!$D$12/1000*'2002 US IO'!U46/'2002 US IO'!$U$92</f>
        <v>6.2589967288723205</v>
      </c>
      <c r="V46" s="106">
        <f>'2006 AMS'!$D$13/1000*'2002 US IO'!V46/'2002 US IO'!V$92</f>
        <v>107.8197602940589</v>
      </c>
      <c r="W46">
        <f>'2002 US IO'!W46*'Wage Ratios'!$AB$5</f>
        <v>1018.0442433448786</v>
      </c>
      <c r="X46">
        <f>'2002 US IO'!X46*'Wage Ratios'!$AC$5</f>
        <v>1059.5159672747495</v>
      </c>
      <c r="Y46" s="108">
        <f>'2002 US IO'!Y46*('Energy Outputs'!$D$16*1000)/'2002 US IO'!Y$92</f>
        <v>188.3926812567114</v>
      </c>
      <c r="Z46" s="108">
        <f>'2002 US IO'!Z46*('Energy Outputs'!$D$20*1000)/'2002 US IO'!Z$92</f>
        <v>176.13883573128231</v>
      </c>
      <c r="AA46" s="105">
        <f>'2002 US IO'!AA46*'Wage Ratios'!$AF$5</f>
        <v>1.6390537907851888</v>
      </c>
      <c r="AB46">
        <f>'2002 US IO'!AB46*'Wage Ratios'!$AG$5</f>
        <v>679.34139155549235</v>
      </c>
      <c r="AC46" s="106">
        <f>'2006 AMS'!$D$14/1000*'2002 US IO'!AC46/'2002 US IO'!AC$92</f>
        <v>86.230974224576485</v>
      </c>
      <c r="AD46">
        <f>'2002 US IO'!AD46*'Wage Ratios'!$AI$5</f>
        <v>1.386668832119881</v>
      </c>
      <c r="AE46">
        <f>'2002 US IO'!AE46*'Wage Ratios'!$AJ$5</f>
        <v>0.58016749904917464</v>
      </c>
      <c r="AF46">
        <f>'2002 US IO'!AF46*'Wage Ratios'!$AK$5</f>
        <v>34.699054191349695</v>
      </c>
      <c r="AG46">
        <f>'2002 US IO'!AG46*'Wage Ratios'!$AL$5</f>
        <v>63.762717397150297</v>
      </c>
      <c r="AH46">
        <f>'2002 US IO'!AH46*'Wage Ratios'!$AM$5</f>
        <v>1.0707796654690795</v>
      </c>
      <c r="AI46" s="106">
        <f>'2006 AMS'!$D$15/1000*'2002 US IO'!AI46/'2002 US IO'!AI$92</f>
        <v>12.960327479055254</v>
      </c>
      <c r="AJ46" s="106">
        <f>'2006 AMS'!$D$16/1000*'2002 US IO'!AJ46/'2002 US IO'!AJ$92</f>
        <v>25.485034675490308</v>
      </c>
      <c r="AK46" s="106">
        <f>'2006 AMS'!$D$17/1000*'2002 US IO'!AK46/'2002 US IO'!AK$92</f>
        <v>38.528815405258001</v>
      </c>
      <c r="AL46" s="106">
        <f>'2006 AMS'!$D$18/1000*'2002 US IO'!AL46/'2002 US IO'!AL$92</f>
        <v>13.309822755446094</v>
      </c>
      <c r="AM46" s="106">
        <f>'2006 AMS'!$D$19/1000*'2002 US IO'!AM46/'2002 US IO'!AM$92</f>
        <v>15.053170179271731</v>
      </c>
      <c r="AN46">
        <f>'2002 US IO'!AN46*'Wage Ratios'!$AS$5</f>
        <v>7.074899836470145</v>
      </c>
      <c r="AO46">
        <f>'2002 US IO'!AO46*'Wage Ratios'!$AT$5</f>
        <v>55.843865983131828</v>
      </c>
      <c r="AP46">
        <f>'2002 US IO'!AP46*'Wage Ratios'!$AU$5</f>
        <v>148.03311455504161</v>
      </c>
      <c r="AQ46">
        <f>'2002 US IO'!AQ46*'Wage Ratios'!$AV$5</f>
        <v>50.450923881904153</v>
      </c>
      <c r="AR46">
        <f>'2002 US IO'!AR46*'Wage Ratios'!$AW$5</f>
        <v>26.358084868695318</v>
      </c>
      <c r="AS46" s="106">
        <f>'2006 AMS'!$D$20/1000*'2002 US IO'!AS46/'2002 US IO'!AS$92</f>
        <v>82.772001307047788</v>
      </c>
      <c r="AT46" s="106">
        <f>'2006 AMS'!$D$21/1000*'2002 US IO'!AT46/'2002 US IO'!AT$92</f>
        <v>1489.8578876248837</v>
      </c>
      <c r="AU46">
        <f>'2002 US IO'!AU46*'Wage Ratios'!$AZ$5</f>
        <v>16.324426505250354</v>
      </c>
      <c r="AV46">
        <f>'2002 US IO'!AV46*'Wage Ratios'!$BA$5</f>
        <v>19.876032373116715</v>
      </c>
      <c r="AW46">
        <f>'2002 US IO'!AW46*'Wage Ratios'!$BB$5</f>
        <v>2.8506370208409177</v>
      </c>
      <c r="AX46">
        <f>'2002 US IO'!AX46*'Wage Ratios'!$BC$5</f>
        <v>7.2108419192648583</v>
      </c>
      <c r="AY46" s="106">
        <f>'2006 AMS'!$D$22/1000*'2002 US IO'!AY46/'2002 US IO'!AY$92</f>
        <v>350.75919228206931</v>
      </c>
      <c r="AZ46" s="106">
        <f>'2006 AMS'!$D$23/1000*'2002 US IO'!AZ46/'2002 US IO'!AZ$92</f>
        <v>53.453961638598251</v>
      </c>
      <c r="BA46" s="108">
        <f>'2002 US IO'!BA46*('Energy Outputs'!$D$12*1000)/'2002 US IO'!BA$92</f>
        <v>109.08186475129033</v>
      </c>
      <c r="BB46" s="108">
        <f>'2002 US IO'!BB46*('Energy Outputs'!$D$4*1000)/'2002 US IO'!BB$92</f>
        <v>47.555855429434686</v>
      </c>
      <c r="BC46">
        <f>'2002 US IO'!BC46*'Wage Ratios'!$BI$5</f>
        <v>374.73662905080431</v>
      </c>
      <c r="BD46" s="106">
        <f>'2006 AMS'!$D$24/1000*'2002 US IO'!BC46/'2002 US IO'!BC$92</f>
        <v>147.80702746469547</v>
      </c>
      <c r="BE46">
        <f>'2002 US IO'!BE46*'Wage Ratios'!$BK$5</f>
        <v>393.52429586083059</v>
      </c>
      <c r="BF46" s="106">
        <f>'2006 AMS'!$D$25/1000*'2002 US IO'!BE46/'2002 US IO'!BE$92</f>
        <v>123.61722403738349</v>
      </c>
      <c r="BG46" s="106">
        <f>'2006 AMS'!$D$26/1000*'2002 US IO'!BF46/'2002 US IO'!BF$92</f>
        <v>51.921553940341482</v>
      </c>
      <c r="BH46">
        <f>'2002 US IO'!BH46*'Wage Ratios'!$BN$5</f>
        <v>124.3000621363278</v>
      </c>
      <c r="BI46">
        <f>'2002 US IO'!BI46*'Wage Ratios'!$BO$5</f>
        <v>6.5625520141203868</v>
      </c>
      <c r="BJ46">
        <f>'2002 US IO'!BJ46*'Wage Ratios'!$BP$5</f>
        <v>1.1665628878911207</v>
      </c>
      <c r="BK46">
        <f>'2002 US IO'!BK46*'Wage Ratios'!$BQ$5</f>
        <v>61.581474964778756</v>
      </c>
      <c r="BL46">
        <f>'2002 US IO'!BL46*'Wage Ratios'!$BR$5</f>
        <v>47.148856313704314</v>
      </c>
      <c r="BM46">
        <f>'2002 US IO'!BM46*'Wage Ratios'!$BS$5</f>
        <v>2.9267674475626722</v>
      </c>
      <c r="BN46">
        <f>'2002 US IO'!BN46*'Wage Ratios'!$BT$5</f>
        <v>13.068430070357598</v>
      </c>
      <c r="BO46">
        <f>'2002 US IO'!BO46*'Wage Ratios'!$BU$5</f>
        <v>3.4951083436819808</v>
      </c>
      <c r="BP46">
        <f>'2002 US IO'!BP46*'Wage Ratios'!$BV$5</f>
        <v>2.3043538655914872</v>
      </c>
      <c r="BQ46">
        <f>'2002 US IO'!BQ46*'Wage Ratios'!$BW$5</f>
        <v>67.188865547264996</v>
      </c>
      <c r="BR46" s="106">
        <f>'2006 AMS'!$D$27/1000*'2002 US IO'!BQ46/'2002 US IO'!BQ$92</f>
        <v>7.0813762098175603</v>
      </c>
      <c r="BS46">
        <f>'2002 US IO'!BS46*'Wage Ratios'!$BY$5</f>
        <v>8.8798406226556335</v>
      </c>
      <c r="BT46">
        <f>'2002 US IO'!BT46*'Wage Ratios'!$BZ$5</f>
        <v>1.9597743420378195</v>
      </c>
      <c r="BU46">
        <f>'2002 US IO'!BU46*'Wage Ratios'!$CL$5</f>
        <v>14.662124211804853</v>
      </c>
      <c r="BV46">
        <f>'2002 US IO'!BV46*'Wage Ratios'!$CG$5</f>
        <v>1.7814718094167377</v>
      </c>
      <c r="BW46">
        <f>'2002 US IO'!BW46*AVERAGE('Wage Ratios'!$CA$5:$CF$5,'Wage Ratios'!$CH$5:$CK$5)</f>
        <v>59.177712757494184</v>
      </c>
      <c r="BX46">
        <f>'2002 US IO'!BX46*'Wage Ratios'!$CM$5</f>
        <v>5.1024346534131748</v>
      </c>
      <c r="BY46" s="106">
        <f>'2006 AMS'!$D$28/1000*'2002 US IO'!BX46/'2002 US IO'!BX$92</f>
        <v>2.8512408015588724</v>
      </c>
      <c r="BZ46" s="106">
        <f>'2006 AMS'!$D$29/1000*'2002 US IO'!BY46/'2002 US IO'!BY$92</f>
        <v>12.35829546773479</v>
      </c>
      <c r="CA46">
        <f>'2002 US IO'!CA46*'Wage Ratios'!$CP$5</f>
        <v>205.85465448839693</v>
      </c>
      <c r="CB46" s="106">
        <f>'2006 AMS'!$D$30/1000*'2002 US IO'!CA46/'2002 US IO'!CA$92</f>
        <v>80.13471606790479</v>
      </c>
      <c r="CC46" s="106">
        <f>'2006 AMS'!$D$31/1000*'2002 US IO'!CB46/'2002 US IO'!CB$92</f>
        <v>15.763051214682688</v>
      </c>
      <c r="CD46" s="106">
        <f>'2006 AMS'!$D$32/1000*'2002 US IO'!CC46/'2002 US IO'!CC$92</f>
        <v>206.23282088059744</v>
      </c>
      <c r="CE46" s="106">
        <f>'2006 AMS'!$D$33/1000*'2002 US IO'!CD46/'2002 US IO'!CD$92</f>
        <v>21.211600778973715</v>
      </c>
      <c r="CF46" s="106">
        <f>'2006 AMS'!$D$34/1000*'2002 US IO'!CE46/'2002 US IO'!CE$92</f>
        <v>96.074762163367325</v>
      </c>
      <c r="CG46" s="106">
        <f>'2006 AMS'!$D$35/1000*'2002 US IO'!CF46/'2002 US IO'!CF$92</f>
        <v>28.061604306466272</v>
      </c>
      <c r="CH46">
        <f>'2002 US IO'!CH46*AVERAGE('Wage Ratios'!$CW$5:$CY$5)</f>
        <v>102.81799809608914</v>
      </c>
      <c r="CI46" s="106">
        <f>'2006 AMS'!$D$36/1000*'2002 US IO'!CH46/'2002 US IO'!CH$92</f>
        <v>7.3600270757719199</v>
      </c>
      <c r="CJ46">
        <v>0</v>
      </c>
      <c r="CK46">
        <v>0</v>
      </c>
    </row>
    <row r="47" spans="1:91" x14ac:dyDescent="0.25">
      <c r="A47" t="s">
        <v>116</v>
      </c>
      <c r="B47">
        <f>'2002 US IO'!B47*AVERAGE('Wage Ratios'!$D$5:$F$5,'Wage Ratios'!$H$5)</f>
        <v>0</v>
      </c>
      <c r="C47">
        <f>'2002 US IO'!C47*'Wage Ratios'!$G$5</f>
        <v>0</v>
      </c>
      <c r="D47">
        <f>'2002 US IO'!D47*'Wage Ratios'!$I$5</f>
        <v>0</v>
      </c>
      <c r="E47">
        <f>'2002 US IO'!E47*'Wage Ratios'!$J$5</f>
        <v>2.501557330336984</v>
      </c>
      <c r="F47">
        <f>'2002 US IO'!F47*'Wage Ratios'!$K$5</f>
        <v>0</v>
      </c>
      <c r="G47">
        <f>'2002 US IO'!G47*'Wage Ratios'!$L$5</f>
        <v>0</v>
      </c>
      <c r="H47">
        <f>'2002 US IO'!H47*'Wage Ratios'!$M$5</f>
        <v>0</v>
      </c>
      <c r="I47" s="106">
        <f>'2006 AMS'!$D$5/1000*'2002 US IO'!I47/SUM('2002 US IO'!$I$2:$I$89)</f>
        <v>0</v>
      </c>
      <c r="J47">
        <f>'2002 US IO'!J47*'Wage Ratios'!$O$5</f>
        <v>0</v>
      </c>
      <c r="K47">
        <f>'2002 US IO'!K47*'Wage Ratios'!$P$5</f>
        <v>0</v>
      </c>
      <c r="L47">
        <f>'2002 US IO'!L47*'Wage Ratios'!$Q$5</f>
        <v>0</v>
      </c>
      <c r="M47">
        <f>'2002 US IO'!M47*'Wage Ratios'!$R$5</f>
        <v>0</v>
      </c>
      <c r="N47" s="106">
        <f>'2006 AMS'!$D$6/1000*'2002 US IO'!N47/SUM('2002 US IO'!$N$2:$N$89)</f>
        <v>0</v>
      </c>
      <c r="O47" s="106">
        <f>'2006 AMS'!$D$7/1000*'2002 US IO'!O47/'2002 US IO'!$O$92</f>
        <v>0</v>
      </c>
      <c r="P47" s="106">
        <f>'2006 AMS'!$D$8/1000*'2002 US IO'!P47/'2002 US IO'!$P$92</f>
        <v>0</v>
      </c>
      <c r="Q47">
        <f>'2002 US IO'!Q47*'Wage Ratios'!$V$5</f>
        <v>0</v>
      </c>
      <c r="R47" s="106">
        <f>'2006 AMS'!$D$9/1000*'2002 US IO'!R47/'2002 US IO'!$R$92</f>
        <v>0</v>
      </c>
      <c r="S47" s="106">
        <f>'2006 AMS'!$D$10/1000*'2002 US IO'!S47/'2002 US IO'!$S$92</f>
        <v>0</v>
      </c>
      <c r="T47" s="106">
        <f>'2006 AMS'!$D$11/1000*'2002 US IO'!T47/'2002 US IO'!$T$92</f>
        <v>0</v>
      </c>
      <c r="U47" s="106">
        <f>'2006 AMS'!$D$12/1000*'2002 US IO'!U47/'2002 US IO'!$U$92</f>
        <v>0</v>
      </c>
      <c r="V47" s="106">
        <f>'2006 AMS'!$D$13/1000*'2002 US IO'!V47/'2002 US IO'!V$92</f>
        <v>0</v>
      </c>
      <c r="W47">
        <f>'2002 US IO'!W47*'Wage Ratios'!$AB$5</f>
        <v>0</v>
      </c>
      <c r="X47">
        <f>'2002 US IO'!X47*'Wage Ratios'!$AC$5</f>
        <v>0</v>
      </c>
      <c r="Y47" s="108">
        <f>'2002 US IO'!Y47*('Energy Outputs'!$D$16*1000)/'2002 US IO'!Y$92</f>
        <v>0</v>
      </c>
      <c r="Z47" s="108">
        <f>'2002 US IO'!Z47*('Energy Outputs'!$D$20*1000)/'2002 US IO'!Z$92</f>
        <v>0</v>
      </c>
      <c r="AA47" s="105">
        <f>'2002 US IO'!AA47*'Wage Ratios'!$AF$5</f>
        <v>0</v>
      </c>
      <c r="AB47">
        <f>'2002 US IO'!AB47*'Wage Ratios'!$AG$5</f>
        <v>0</v>
      </c>
      <c r="AC47" s="106">
        <f>'2006 AMS'!$D$14/1000*'2002 US IO'!AC47/'2002 US IO'!AC$92</f>
        <v>0</v>
      </c>
      <c r="AD47">
        <f>'2002 US IO'!AD47*'Wage Ratios'!$AI$5</f>
        <v>0</v>
      </c>
      <c r="AE47">
        <f>'2002 US IO'!AE47*'Wage Ratios'!$AJ$5</f>
        <v>0</v>
      </c>
      <c r="AF47">
        <f>'2002 US IO'!AF47*'Wage Ratios'!$AK$5</f>
        <v>0</v>
      </c>
      <c r="AG47">
        <f>'2002 US IO'!AG47*'Wage Ratios'!$AL$5</f>
        <v>0</v>
      </c>
      <c r="AH47">
        <f>'2002 US IO'!AH47*'Wage Ratios'!$AM$5</f>
        <v>0</v>
      </c>
      <c r="AI47" s="106">
        <f>'2006 AMS'!$D$15/1000*'2002 US IO'!AI47/'2002 US IO'!AI$92</f>
        <v>0</v>
      </c>
      <c r="AJ47" s="106">
        <f>'2006 AMS'!$D$16/1000*'2002 US IO'!AJ47/'2002 US IO'!AJ$92</f>
        <v>0</v>
      </c>
      <c r="AK47" s="106">
        <f>'2006 AMS'!$D$17/1000*'2002 US IO'!AK47/'2002 US IO'!AK$92</f>
        <v>0</v>
      </c>
      <c r="AL47" s="106">
        <f>'2006 AMS'!$D$18/1000*'2002 US IO'!AL47/'2002 US IO'!AL$92</f>
        <v>0</v>
      </c>
      <c r="AM47" s="106">
        <f>'2006 AMS'!$D$19/1000*'2002 US IO'!AM47/'2002 US IO'!AM$92</f>
        <v>0</v>
      </c>
      <c r="AN47">
        <f>'2002 US IO'!AN47*'Wage Ratios'!$AS$5</f>
        <v>0</v>
      </c>
      <c r="AO47">
        <f>'2002 US IO'!AO47*'Wage Ratios'!$AT$5</f>
        <v>0</v>
      </c>
      <c r="AP47">
        <f>'2002 US IO'!AP47*'Wage Ratios'!$AU$5</f>
        <v>0</v>
      </c>
      <c r="AQ47">
        <f>'2002 US IO'!AQ47*'Wage Ratios'!$AV$5</f>
        <v>0</v>
      </c>
      <c r="AR47">
        <f>'2002 US IO'!AR47*'Wage Ratios'!$AW$5</f>
        <v>0</v>
      </c>
      <c r="AS47" s="106">
        <f>'2006 AMS'!$D$20/1000*'2002 US IO'!AS47/'2002 US IO'!AS$92</f>
        <v>0</v>
      </c>
      <c r="AT47" s="106">
        <f>'2006 AMS'!$D$21/1000*'2002 US IO'!AT47/'2002 US IO'!AT$92</f>
        <v>0</v>
      </c>
      <c r="AU47">
        <f>'2002 US IO'!AU47*'Wage Ratios'!$AZ$5</f>
        <v>1100.6201289403607</v>
      </c>
      <c r="AV47">
        <f>'2002 US IO'!AV47*'Wage Ratios'!$BA$5</f>
        <v>1203.4951146751803</v>
      </c>
      <c r="AW47">
        <f>'2002 US IO'!AW47*'Wage Ratios'!$BB$5</f>
        <v>1.5512841547988878</v>
      </c>
      <c r="AX47">
        <f>'2002 US IO'!AX47*'Wage Ratios'!$BC$5</f>
        <v>0</v>
      </c>
      <c r="AY47" s="106">
        <f>'2006 AMS'!$D$22/1000*'2002 US IO'!AY47/'2002 US IO'!AY$92</f>
        <v>0</v>
      </c>
      <c r="AZ47" s="106">
        <f>'2006 AMS'!$D$23/1000*'2002 US IO'!AZ47/'2002 US IO'!AZ$92</f>
        <v>0</v>
      </c>
      <c r="BA47" s="108">
        <f>'2002 US IO'!BA47*('Energy Outputs'!$D$12*1000)/'2002 US IO'!BA$92</f>
        <v>0</v>
      </c>
      <c r="BB47" s="108">
        <f>'2002 US IO'!BB47*('Energy Outputs'!$D$4*1000)/'2002 US IO'!BB$92</f>
        <v>0</v>
      </c>
      <c r="BC47">
        <f>'2002 US IO'!BC47*'Wage Ratios'!$BI$5</f>
        <v>0</v>
      </c>
      <c r="BD47" s="106">
        <f>'2006 AMS'!$D$24/1000*'2002 US IO'!BC47/'2002 US IO'!BC$92</f>
        <v>0</v>
      </c>
      <c r="BE47">
        <f>'2002 US IO'!BE47*'Wage Ratios'!$BK$5</f>
        <v>6.6373314784966029</v>
      </c>
      <c r="BF47" s="106">
        <f>'2006 AMS'!$D$25/1000*'2002 US IO'!BE47/'2002 US IO'!BE$92</f>
        <v>2.0849754412059407</v>
      </c>
      <c r="BG47" s="106">
        <f>'2006 AMS'!$D$26/1000*'2002 US IO'!BF47/'2002 US IO'!BF$92</f>
        <v>0</v>
      </c>
      <c r="BH47">
        <f>'2002 US IO'!BH47*'Wage Ratios'!$BN$5</f>
        <v>0</v>
      </c>
      <c r="BI47">
        <f>'2002 US IO'!BI47*'Wage Ratios'!$BO$5</f>
        <v>0</v>
      </c>
      <c r="BJ47">
        <f>'2002 US IO'!BJ47*'Wage Ratios'!$BP$5</f>
        <v>0</v>
      </c>
      <c r="BK47">
        <f>'2002 US IO'!BK47*'Wage Ratios'!$BQ$5</f>
        <v>0</v>
      </c>
      <c r="BL47">
        <f>'2002 US IO'!BL47*'Wage Ratios'!$BR$5</f>
        <v>0</v>
      </c>
      <c r="BM47">
        <f>'2002 US IO'!BM47*'Wage Ratios'!$BS$5</f>
        <v>0</v>
      </c>
      <c r="BN47">
        <f>'2002 US IO'!BN47*'Wage Ratios'!$BT$5</f>
        <v>3.084121344780915</v>
      </c>
      <c r="BO47">
        <f>'2002 US IO'!BO47*'Wage Ratios'!$BU$5</f>
        <v>0</v>
      </c>
      <c r="BP47">
        <f>'2002 US IO'!BP47*'Wage Ratios'!$BV$5</f>
        <v>28.967763926577291</v>
      </c>
      <c r="BQ47">
        <f>'2002 US IO'!BQ47*'Wage Ratios'!$BW$5</f>
        <v>0</v>
      </c>
      <c r="BR47" s="106">
        <f>'2006 AMS'!$D$27/1000*'2002 US IO'!BQ47/'2002 US IO'!BQ$92</f>
        <v>0</v>
      </c>
      <c r="BS47">
        <f>'2002 US IO'!BS47*'Wage Ratios'!$BY$5</f>
        <v>0.34112288682385794</v>
      </c>
      <c r="BT47">
        <f>'2002 US IO'!BT47*'Wage Ratios'!$BZ$5</f>
        <v>20.154098076828969</v>
      </c>
      <c r="BU47">
        <f>'2002 US IO'!BU47*'Wage Ratios'!$CL$5</f>
        <v>0</v>
      </c>
      <c r="BV47">
        <f>'2002 US IO'!BV47*'Wage Ratios'!$CG$5</f>
        <v>0</v>
      </c>
      <c r="BW47">
        <f>'2002 US IO'!BW47*AVERAGE('Wage Ratios'!$CA$5:$CF$5,'Wage Ratios'!$CH$5:$CK$5)</f>
        <v>0</v>
      </c>
      <c r="BX47">
        <f>'2002 US IO'!BX47*'Wage Ratios'!$CM$5</f>
        <v>0</v>
      </c>
      <c r="BY47" s="106">
        <f>'2006 AMS'!$D$28/1000*'2002 US IO'!BX47/'2002 US IO'!BX$92</f>
        <v>0</v>
      </c>
      <c r="BZ47" s="106">
        <f>'2006 AMS'!$D$29/1000*'2002 US IO'!BY47/'2002 US IO'!BY$92</f>
        <v>0</v>
      </c>
      <c r="CA47">
        <f>'2002 US IO'!CA47*'Wage Ratios'!$CP$5</f>
        <v>0</v>
      </c>
      <c r="CB47" s="106">
        <f>'2006 AMS'!$D$30/1000*'2002 US IO'!CA47/'2002 US IO'!CA$92</f>
        <v>0</v>
      </c>
      <c r="CC47" s="106">
        <f>'2006 AMS'!$D$31/1000*'2002 US IO'!CB47/'2002 US IO'!CB$92</f>
        <v>0</v>
      </c>
      <c r="CD47" s="106">
        <f>'2006 AMS'!$D$32/1000*'2002 US IO'!CC47/'2002 US IO'!CC$92</f>
        <v>0</v>
      </c>
      <c r="CE47" s="106">
        <f>'2006 AMS'!$D$33/1000*'2002 US IO'!CD47/'2002 US IO'!CD$92</f>
        <v>0</v>
      </c>
      <c r="CF47" s="106">
        <f>'2006 AMS'!$D$34/1000*'2002 US IO'!CE47/'2002 US IO'!CE$92</f>
        <v>0</v>
      </c>
      <c r="CG47" s="106">
        <f>'2006 AMS'!$D$35/1000*'2002 US IO'!CF47/'2002 US IO'!CF$92</f>
        <v>0</v>
      </c>
      <c r="CH47">
        <f>'2002 US IO'!CH47*AVERAGE('Wage Ratios'!$CW$5:$CY$5)</f>
        <v>0</v>
      </c>
      <c r="CI47" s="106">
        <f>'2006 AMS'!$D$36/1000*'2002 US IO'!CH47/'2002 US IO'!CH$92</f>
        <v>0</v>
      </c>
      <c r="CJ47">
        <v>0</v>
      </c>
      <c r="CK47">
        <v>0</v>
      </c>
    </row>
    <row r="48" spans="1:91" x14ac:dyDescent="0.25">
      <c r="A48" t="s">
        <v>115</v>
      </c>
      <c r="B48">
        <f>'2002 US IO'!B48*AVERAGE('Wage Ratios'!$D$5:$F$5,'Wage Ratios'!$H$5)</f>
        <v>0</v>
      </c>
      <c r="C48">
        <f>'2002 US IO'!C48*'Wage Ratios'!$G$5</f>
        <v>0</v>
      </c>
      <c r="D48">
        <f>'2002 US IO'!D48*'Wage Ratios'!$I$5</f>
        <v>0</v>
      </c>
      <c r="E48">
        <f>'2002 US IO'!E48*'Wage Ratios'!$J$5</f>
        <v>1.8939098983242007E-2</v>
      </c>
      <c r="F48">
        <f>'2002 US IO'!F48*'Wage Ratios'!$K$5</f>
        <v>0</v>
      </c>
      <c r="G48">
        <f>'2002 US IO'!G48*'Wage Ratios'!$L$5</f>
        <v>0</v>
      </c>
      <c r="H48">
        <f>'2002 US IO'!H48*'Wage Ratios'!$M$5</f>
        <v>0</v>
      </c>
      <c r="I48" s="106">
        <f>'2006 AMS'!$D$5/1000*'2002 US IO'!I48/SUM('2002 US IO'!$I$2:$I$89)</f>
        <v>0</v>
      </c>
      <c r="J48">
        <f>'2002 US IO'!J48*'Wage Ratios'!$O$5</f>
        <v>0</v>
      </c>
      <c r="K48">
        <f>'2002 US IO'!K48*'Wage Ratios'!$P$5</f>
        <v>0</v>
      </c>
      <c r="L48">
        <f>'2002 US IO'!L48*'Wage Ratios'!$Q$5</f>
        <v>0</v>
      </c>
      <c r="M48">
        <f>'2002 US IO'!M48*'Wage Ratios'!$R$5</f>
        <v>0</v>
      </c>
      <c r="N48" s="106">
        <f>'2006 AMS'!$D$6/1000*'2002 US IO'!N48/SUM('2002 US IO'!$N$2:$N$89)</f>
        <v>0</v>
      </c>
      <c r="O48" s="106">
        <f>'2006 AMS'!$D$7/1000*'2002 US IO'!O48/'2002 US IO'!$O$92</f>
        <v>0</v>
      </c>
      <c r="P48" s="106">
        <f>'2006 AMS'!$D$8/1000*'2002 US IO'!P48/'2002 US IO'!$P$92</f>
        <v>0</v>
      </c>
      <c r="Q48">
        <f>'2002 US IO'!Q48*'Wage Ratios'!$V$5</f>
        <v>0</v>
      </c>
      <c r="R48" s="106">
        <f>'2006 AMS'!$D$9/1000*'2002 US IO'!R48/'2002 US IO'!$R$92</f>
        <v>0</v>
      </c>
      <c r="S48" s="106">
        <f>'2006 AMS'!$D$10/1000*'2002 US IO'!S48/'2002 US IO'!$S$92</f>
        <v>0</v>
      </c>
      <c r="T48" s="106">
        <f>'2006 AMS'!$D$11/1000*'2002 US IO'!T48/'2002 US IO'!$T$92</f>
        <v>0</v>
      </c>
      <c r="U48" s="106">
        <f>'2006 AMS'!$D$12/1000*'2002 US IO'!U48/'2002 US IO'!$U$92</f>
        <v>0</v>
      </c>
      <c r="V48" s="106">
        <f>'2006 AMS'!$D$13/1000*'2002 US IO'!V48/'2002 US IO'!V$92</f>
        <v>0</v>
      </c>
      <c r="W48">
        <f>'2002 US IO'!W48*'Wage Ratios'!$AB$5</f>
        <v>0</v>
      </c>
      <c r="X48">
        <f>'2002 US IO'!X48*'Wage Ratios'!$AC$5</f>
        <v>0</v>
      </c>
      <c r="Y48" s="108">
        <f>'2002 US IO'!Y48*('Energy Outputs'!$D$16*1000)/'2002 US IO'!Y$92</f>
        <v>0</v>
      </c>
      <c r="Z48" s="108">
        <f>'2002 US IO'!Z48*('Energy Outputs'!$D$20*1000)/'2002 US IO'!Z$92</f>
        <v>0</v>
      </c>
      <c r="AA48" s="105">
        <f>'2002 US IO'!AA48*'Wage Ratios'!$AF$5</f>
        <v>0</v>
      </c>
      <c r="AB48">
        <f>'2002 US IO'!AB48*'Wage Ratios'!$AG$5</f>
        <v>0</v>
      </c>
      <c r="AC48" s="106">
        <f>'2006 AMS'!$D$14/1000*'2002 US IO'!AC48/'2002 US IO'!AC$92</f>
        <v>0</v>
      </c>
      <c r="AD48">
        <f>'2002 US IO'!AD48*'Wage Ratios'!$AI$5</f>
        <v>0</v>
      </c>
      <c r="AE48">
        <f>'2002 US IO'!AE48*'Wage Ratios'!$AJ$5</f>
        <v>0</v>
      </c>
      <c r="AF48">
        <f>'2002 US IO'!AF48*'Wage Ratios'!$AK$5</f>
        <v>0</v>
      </c>
      <c r="AG48">
        <f>'2002 US IO'!AG48*'Wage Ratios'!$AL$5</f>
        <v>0</v>
      </c>
      <c r="AH48">
        <f>'2002 US IO'!AH48*'Wage Ratios'!$AM$5</f>
        <v>0</v>
      </c>
      <c r="AI48" s="106">
        <f>'2006 AMS'!$D$15/1000*'2002 US IO'!AI48/'2002 US IO'!AI$92</f>
        <v>0</v>
      </c>
      <c r="AJ48" s="106">
        <f>'2006 AMS'!$D$16/1000*'2002 US IO'!AJ48/'2002 US IO'!AJ$92</f>
        <v>0</v>
      </c>
      <c r="AK48" s="106">
        <f>'2006 AMS'!$D$17/1000*'2002 US IO'!AK48/'2002 US IO'!AK$92</f>
        <v>0</v>
      </c>
      <c r="AL48" s="106">
        <f>'2006 AMS'!$D$18/1000*'2002 US IO'!AL48/'2002 US IO'!AL$92</f>
        <v>0</v>
      </c>
      <c r="AM48" s="106">
        <f>'2006 AMS'!$D$19/1000*'2002 US IO'!AM48/'2002 US IO'!AM$92</f>
        <v>0</v>
      </c>
      <c r="AN48">
        <f>'2002 US IO'!AN48*'Wage Ratios'!$AS$5</f>
        <v>0</v>
      </c>
      <c r="AO48">
        <f>'2002 US IO'!AO48*'Wage Ratios'!$AT$5</f>
        <v>0</v>
      </c>
      <c r="AP48">
        <f>'2002 US IO'!AP48*'Wage Ratios'!$AU$5</f>
        <v>0</v>
      </c>
      <c r="AQ48">
        <f>'2002 US IO'!AQ48*'Wage Ratios'!$AV$5</f>
        <v>0</v>
      </c>
      <c r="AR48">
        <f>'2002 US IO'!AR48*'Wage Ratios'!$AW$5</f>
        <v>0</v>
      </c>
      <c r="AS48" s="106">
        <f>'2006 AMS'!$D$20/1000*'2002 US IO'!AS48/'2002 US IO'!AS$92</f>
        <v>0</v>
      </c>
      <c r="AT48" s="106">
        <f>'2006 AMS'!$D$21/1000*'2002 US IO'!AT48/'2002 US IO'!AT$92</f>
        <v>0</v>
      </c>
      <c r="AU48">
        <f>'2002 US IO'!AU48*'Wage Ratios'!$AZ$5</f>
        <v>8.3327107127071454</v>
      </c>
      <c r="AV48">
        <f>'2002 US IO'!AV48*'Wage Ratios'!$BA$5</f>
        <v>71.193711939557218</v>
      </c>
      <c r="AW48">
        <f>'2002 US IO'!AW48*'Wage Ratios'!$BB$5</f>
        <v>1.1744653541445438E-2</v>
      </c>
      <c r="AX48">
        <f>'2002 US IO'!AX48*'Wage Ratios'!$BC$5</f>
        <v>0</v>
      </c>
      <c r="AY48" s="106">
        <f>'2006 AMS'!$D$22/1000*'2002 US IO'!AY48/'2002 US IO'!AY$92</f>
        <v>0</v>
      </c>
      <c r="AZ48" s="106">
        <f>'2006 AMS'!$D$23/1000*'2002 US IO'!AZ48/'2002 US IO'!AZ$92</f>
        <v>0</v>
      </c>
      <c r="BA48" s="108">
        <f>'2002 US IO'!BA48*('Energy Outputs'!$D$12*1000)/'2002 US IO'!BA$92</f>
        <v>0</v>
      </c>
      <c r="BB48" s="108">
        <f>'2002 US IO'!BB48*('Energy Outputs'!$D$4*1000)/'2002 US IO'!BB$92</f>
        <v>0</v>
      </c>
      <c r="BC48">
        <f>'2002 US IO'!BC48*'Wage Ratios'!$BI$5</f>
        <v>0</v>
      </c>
      <c r="BD48" s="106">
        <f>'2006 AMS'!$D$24/1000*'2002 US IO'!BC48/'2002 US IO'!BC$92</f>
        <v>0</v>
      </c>
      <c r="BE48">
        <f>'2002 US IO'!BE48*'Wage Ratios'!$BK$5</f>
        <v>5.0250728348848799E-2</v>
      </c>
      <c r="BF48" s="106">
        <f>'2006 AMS'!$D$25/1000*'2002 US IO'!BE48/'2002 US IO'!BE$92</f>
        <v>1.5785189401719062E-2</v>
      </c>
      <c r="BG48" s="106">
        <f>'2006 AMS'!$D$26/1000*'2002 US IO'!BF48/'2002 US IO'!BF$92</f>
        <v>0</v>
      </c>
      <c r="BH48">
        <f>'2002 US IO'!BH48*'Wage Ratios'!$BN$5</f>
        <v>0</v>
      </c>
      <c r="BI48">
        <f>'2002 US IO'!BI48*'Wage Ratios'!$BO$5</f>
        <v>0</v>
      </c>
      <c r="BJ48">
        <f>'2002 US IO'!BJ48*'Wage Ratios'!$BP$5</f>
        <v>0</v>
      </c>
      <c r="BK48">
        <f>'2002 US IO'!BK48*'Wage Ratios'!$BQ$5</f>
        <v>0</v>
      </c>
      <c r="BL48">
        <f>'2002 US IO'!BL48*'Wage Ratios'!$BR$5</f>
        <v>0</v>
      </c>
      <c r="BM48">
        <f>'2002 US IO'!BM48*'Wage Ratios'!$BS$5</f>
        <v>0</v>
      </c>
      <c r="BN48">
        <f>'2002 US IO'!BN48*'Wage Ratios'!$BT$5</f>
        <v>2.3349646524897655E-2</v>
      </c>
      <c r="BO48">
        <f>'2002 US IO'!BO48*'Wage Ratios'!$BU$5</f>
        <v>0</v>
      </c>
      <c r="BP48">
        <f>'2002 US IO'!BP48*'Wage Ratios'!$BV$5</f>
        <v>0.21931272238910857</v>
      </c>
      <c r="BQ48">
        <f>'2002 US IO'!BQ48*'Wage Ratios'!$BW$5</f>
        <v>0</v>
      </c>
      <c r="BR48" s="106">
        <f>'2006 AMS'!$D$27/1000*'2002 US IO'!BQ48/'2002 US IO'!BQ$92</f>
        <v>0</v>
      </c>
      <c r="BS48">
        <f>'2002 US IO'!BS48*'Wage Ratios'!$BY$5</f>
        <v>2.5826152535692662E-3</v>
      </c>
      <c r="BT48">
        <f>'2002 US IO'!BT48*'Wage Ratios'!$BZ$5</f>
        <v>0.15258513317526587</v>
      </c>
      <c r="BU48">
        <f>'2002 US IO'!BU48*'Wage Ratios'!$CL$5</f>
        <v>0</v>
      </c>
      <c r="BV48">
        <f>'2002 US IO'!BV48*'Wage Ratios'!$CG$5</f>
        <v>0</v>
      </c>
      <c r="BW48">
        <f>'2002 US IO'!BW48*AVERAGE('Wage Ratios'!$CA$5:$CF$5,'Wage Ratios'!$CH$5:$CK$5)</f>
        <v>0</v>
      </c>
      <c r="BX48">
        <f>'2002 US IO'!BX48*'Wage Ratios'!$CM$5</f>
        <v>0</v>
      </c>
      <c r="BY48" s="106">
        <f>'2006 AMS'!$D$28/1000*'2002 US IO'!BX48/'2002 US IO'!BX$92</f>
        <v>0</v>
      </c>
      <c r="BZ48" s="106">
        <f>'2006 AMS'!$D$29/1000*'2002 US IO'!BY48/'2002 US IO'!BY$92</f>
        <v>0</v>
      </c>
      <c r="CA48">
        <f>'2002 US IO'!CA48*'Wage Ratios'!$CP$5</f>
        <v>0</v>
      </c>
      <c r="CB48" s="106">
        <f>'2006 AMS'!$D$30/1000*'2002 US IO'!CA48/'2002 US IO'!CA$92</f>
        <v>0</v>
      </c>
      <c r="CC48" s="106">
        <f>'2006 AMS'!$D$31/1000*'2002 US IO'!CB48/'2002 US IO'!CB$92</f>
        <v>0</v>
      </c>
      <c r="CD48" s="106">
        <f>'2006 AMS'!$D$32/1000*'2002 US IO'!CC48/'2002 US IO'!CC$92</f>
        <v>0</v>
      </c>
      <c r="CE48" s="106">
        <f>'2006 AMS'!$D$33/1000*'2002 US IO'!CD48/'2002 US IO'!CD$92</f>
        <v>0</v>
      </c>
      <c r="CF48" s="106">
        <f>'2006 AMS'!$D$34/1000*'2002 US IO'!CE48/'2002 US IO'!CE$92</f>
        <v>0</v>
      </c>
      <c r="CG48" s="106">
        <f>'2006 AMS'!$D$35/1000*'2002 US IO'!CF48/'2002 US IO'!CF$92</f>
        <v>0</v>
      </c>
      <c r="CH48">
        <f>'2002 US IO'!CH48*AVERAGE('Wage Ratios'!$CW$5:$CY$5)</f>
        <v>0</v>
      </c>
      <c r="CI48" s="106">
        <f>'2006 AMS'!$D$36/1000*'2002 US IO'!CH48/'2002 US IO'!CH$92</f>
        <v>0</v>
      </c>
      <c r="CJ48">
        <v>0</v>
      </c>
      <c r="CK48">
        <v>0</v>
      </c>
    </row>
    <row r="49" spans="1:92" x14ac:dyDescent="0.25">
      <c r="A49" t="s">
        <v>114</v>
      </c>
      <c r="B49">
        <f>'2002 US IO'!B49*AVERAGE('Wage Ratios'!$D$5:$F$5,'Wage Ratios'!$H$5)</f>
        <v>0</v>
      </c>
      <c r="C49">
        <f>'2002 US IO'!C49*'Wage Ratios'!$G$5</f>
        <v>0</v>
      </c>
      <c r="D49">
        <f>'2002 US IO'!D49*'Wage Ratios'!$I$5</f>
        <v>0</v>
      </c>
      <c r="E49">
        <f>'2002 US IO'!E49*'Wage Ratios'!$J$5</f>
        <v>0</v>
      </c>
      <c r="F49">
        <f>'2002 US IO'!F49*'Wage Ratios'!$K$5</f>
        <v>0</v>
      </c>
      <c r="G49">
        <f>'2002 US IO'!G49*'Wage Ratios'!$L$5</f>
        <v>0</v>
      </c>
      <c r="H49">
        <f>'2002 US IO'!H49*'Wage Ratios'!$M$5</f>
        <v>0</v>
      </c>
      <c r="I49" s="106">
        <f>'2006 AMS'!$D$5/1000*'2002 US IO'!I49/SUM('2002 US IO'!$I$2:$I$89)</f>
        <v>0</v>
      </c>
      <c r="J49">
        <f>'2002 US IO'!J49*'Wage Ratios'!$O$5</f>
        <v>0</v>
      </c>
      <c r="K49">
        <f>'2002 US IO'!K49*'Wage Ratios'!$P$5</f>
        <v>0</v>
      </c>
      <c r="L49">
        <f>'2002 US IO'!L49*'Wage Ratios'!$Q$5</f>
        <v>0</v>
      </c>
      <c r="M49">
        <f>'2002 US IO'!M49*'Wage Ratios'!$R$5</f>
        <v>0</v>
      </c>
      <c r="N49" s="106">
        <f>'2006 AMS'!$D$6/1000*'2002 US IO'!N49/SUM('2002 US IO'!$N$2:$N$89)</f>
        <v>0</v>
      </c>
      <c r="O49" s="106">
        <f>'2006 AMS'!$D$7/1000*'2002 US IO'!O49/'2002 US IO'!$O$92</f>
        <v>0</v>
      </c>
      <c r="P49" s="106">
        <f>'2006 AMS'!$D$8/1000*'2002 US IO'!P49/'2002 US IO'!$P$92</f>
        <v>0</v>
      </c>
      <c r="Q49">
        <f>'2002 US IO'!Q49*'Wage Ratios'!$V$5</f>
        <v>0</v>
      </c>
      <c r="R49" s="106">
        <f>'2006 AMS'!$D$9/1000*'2002 US IO'!R49/'2002 US IO'!$R$92</f>
        <v>0</v>
      </c>
      <c r="S49" s="106">
        <f>'2006 AMS'!$D$10/1000*'2002 US IO'!S49/'2002 US IO'!$S$92</f>
        <v>0</v>
      </c>
      <c r="T49" s="106">
        <f>'2006 AMS'!$D$11/1000*'2002 US IO'!T49/'2002 US IO'!$T$92</f>
        <v>0</v>
      </c>
      <c r="U49" s="106">
        <f>'2006 AMS'!$D$12/1000*'2002 US IO'!U49/'2002 US IO'!$U$92</f>
        <v>0</v>
      </c>
      <c r="V49" s="106">
        <f>'2006 AMS'!$D$13/1000*'2002 US IO'!V49/'2002 US IO'!V$92</f>
        <v>0</v>
      </c>
      <c r="W49">
        <f>'2002 US IO'!W49*'Wage Ratios'!$AB$5</f>
        <v>0</v>
      </c>
      <c r="X49">
        <f>'2002 US IO'!X49*'Wage Ratios'!$AC$5</f>
        <v>0</v>
      </c>
      <c r="Y49" s="108">
        <f>'2002 US IO'!Y49*('Energy Outputs'!$D$16*1000)/'2002 US IO'!Y$92</f>
        <v>0</v>
      </c>
      <c r="Z49" s="108">
        <f>'2002 US IO'!Z49*('Energy Outputs'!$D$20*1000)/'2002 US IO'!Z$92</f>
        <v>0</v>
      </c>
      <c r="AA49" s="105">
        <f>'2002 US IO'!AA49*'Wage Ratios'!$AF$5</f>
        <v>0</v>
      </c>
      <c r="AB49">
        <f>'2002 US IO'!AB49*'Wage Ratios'!$AG$5</f>
        <v>0</v>
      </c>
      <c r="AC49" s="106">
        <f>'2006 AMS'!$D$14/1000*'2002 US IO'!AC49/'2002 US IO'!AC$92</f>
        <v>0</v>
      </c>
      <c r="AD49">
        <f>'2002 US IO'!AD49*'Wage Ratios'!$AI$5</f>
        <v>0</v>
      </c>
      <c r="AE49">
        <f>'2002 US IO'!AE49*'Wage Ratios'!$AJ$5</f>
        <v>0</v>
      </c>
      <c r="AF49">
        <f>'2002 US IO'!AF49*'Wage Ratios'!$AK$5</f>
        <v>0</v>
      </c>
      <c r="AG49">
        <f>'2002 US IO'!AG49*'Wage Ratios'!$AL$5</f>
        <v>0</v>
      </c>
      <c r="AH49">
        <f>'2002 US IO'!AH49*'Wage Ratios'!$AM$5</f>
        <v>0</v>
      </c>
      <c r="AI49" s="106">
        <f>'2006 AMS'!$D$15/1000*'2002 US IO'!AI49/'2002 US IO'!AI$92</f>
        <v>0</v>
      </c>
      <c r="AJ49" s="106">
        <f>'2006 AMS'!$D$16/1000*'2002 US IO'!AJ49/'2002 US IO'!AJ$92</f>
        <v>0</v>
      </c>
      <c r="AK49" s="106">
        <f>'2006 AMS'!$D$17/1000*'2002 US IO'!AK49/'2002 US IO'!AK$92</f>
        <v>0</v>
      </c>
      <c r="AL49" s="106">
        <f>'2006 AMS'!$D$18/1000*'2002 US IO'!AL49/'2002 US IO'!AL$92</f>
        <v>0</v>
      </c>
      <c r="AM49" s="106">
        <f>'2006 AMS'!$D$19/1000*'2002 US IO'!AM49/'2002 US IO'!AM$92</f>
        <v>0</v>
      </c>
      <c r="AN49">
        <f>'2002 US IO'!AN49*'Wage Ratios'!$AS$5</f>
        <v>0</v>
      </c>
      <c r="AO49">
        <f>'2002 US IO'!AO49*'Wage Ratios'!$AT$5</f>
        <v>0</v>
      </c>
      <c r="AP49">
        <f>'2002 US IO'!AP49*'Wage Ratios'!$AU$5</f>
        <v>0</v>
      </c>
      <c r="AQ49">
        <f>'2002 US IO'!AQ49*'Wage Ratios'!$AV$5</f>
        <v>0</v>
      </c>
      <c r="AR49">
        <f>'2002 US IO'!AR49*'Wage Ratios'!$AW$5</f>
        <v>0</v>
      </c>
      <c r="AS49" s="106">
        <f>'2006 AMS'!$D$20/1000*'2002 US IO'!AS49/'2002 US IO'!AS$92</f>
        <v>0</v>
      </c>
      <c r="AT49" s="106">
        <f>'2006 AMS'!$D$21/1000*'2002 US IO'!AT49/'2002 US IO'!AT$92</f>
        <v>0</v>
      </c>
      <c r="AU49">
        <f>'2002 US IO'!AU49*'Wage Ratios'!$AZ$5</f>
        <v>0</v>
      </c>
      <c r="AV49">
        <f>'2002 US IO'!AV49*'Wage Ratios'!$BA$5</f>
        <v>0</v>
      </c>
      <c r="AW49">
        <f>'2002 US IO'!AW49*'Wage Ratios'!$BB$5</f>
        <v>0</v>
      </c>
      <c r="AX49">
        <f>'2002 US IO'!AX49*'Wage Ratios'!$BC$5</f>
        <v>0</v>
      </c>
      <c r="AY49" s="106">
        <f>'2006 AMS'!$D$22/1000*'2002 US IO'!AY49/'2002 US IO'!AY$92</f>
        <v>0</v>
      </c>
      <c r="AZ49" s="106">
        <f>'2006 AMS'!$D$23/1000*'2002 US IO'!AZ49/'2002 US IO'!AZ$92</f>
        <v>0</v>
      </c>
      <c r="BA49" s="108">
        <f>'2002 US IO'!BA49*('Energy Outputs'!$D$12*1000)/'2002 US IO'!BA$92</f>
        <v>0</v>
      </c>
      <c r="BB49" s="108">
        <f>'2002 US IO'!BB49*('Energy Outputs'!$D$4*1000)/'2002 US IO'!BB$92</f>
        <v>0</v>
      </c>
      <c r="BC49">
        <f>'2002 US IO'!BC49*'Wage Ratios'!$BI$5</f>
        <v>0</v>
      </c>
      <c r="BD49" s="106">
        <f>'2006 AMS'!$D$24/1000*'2002 US IO'!BC49/'2002 US IO'!BC$92</f>
        <v>0</v>
      </c>
      <c r="BE49">
        <f>'2002 US IO'!BE49*'Wage Ratios'!$BK$5</f>
        <v>0</v>
      </c>
      <c r="BF49" s="106">
        <f>'2006 AMS'!$D$25/1000*'2002 US IO'!BE49/'2002 US IO'!BE$92</f>
        <v>0</v>
      </c>
      <c r="BG49" s="106">
        <f>'2006 AMS'!$D$26/1000*'2002 US IO'!BF49/'2002 US IO'!BF$92</f>
        <v>0</v>
      </c>
      <c r="BH49">
        <f>'2002 US IO'!BH49*'Wage Ratios'!$BN$5</f>
        <v>0</v>
      </c>
      <c r="BI49">
        <f>'2002 US IO'!BI49*'Wage Ratios'!$BO$5</f>
        <v>0</v>
      </c>
      <c r="BJ49">
        <f>'2002 US IO'!BJ49*'Wage Ratios'!$BP$5</f>
        <v>0</v>
      </c>
      <c r="BK49">
        <f>'2002 US IO'!BK49*'Wage Ratios'!$BQ$5</f>
        <v>0</v>
      </c>
      <c r="BL49">
        <f>'2002 US IO'!BL49*'Wage Ratios'!$BR$5</f>
        <v>0</v>
      </c>
      <c r="BM49">
        <f>'2002 US IO'!BM49*'Wage Ratios'!$BS$5</f>
        <v>0</v>
      </c>
      <c r="BN49">
        <f>'2002 US IO'!BN49*'Wage Ratios'!$BT$5</f>
        <v>0</v>
      </c>
      <c r="BO49">
        <f>'2002 US IO'!BO49*'Wage Ratios'!$BU$5</f>
        <v>0</v>
      </c>
      <c r="BP49">
        <f>'2002 US IO'!BP49*'Wage Ratios'!$BV$5</f>
        <v>0</v>
      </c>
      <c r="BQ49">
        <f>'2002 US IO'!BQ49*'Wage Ratios'!$BW$5</f>
        <v>0</v>
      </c>
      <c r="BR49" s="106">
        <f>'2006 AMS'!$D$27/1000*'2002 US IO'!BQ49/'2002 US IO'!BQ$92</f>
        <v>0</v>
      </c>
      <c r="BS49">
        <f>'2002 US IO'!BS49*'Wage Ratios'!$BY$5</f>
        <v>0</v>
      </c>
      <c r="BT49">
        <f>'2002 US IO'!BT49*'Wage Ratios'!$BZ$5</f>
        <v>0</v>
      </c>
      <c r="BU49">
        <f>'2002 US IO'!BU49*'Wage Ratios'!$CL$5</f>
        <v>0</v>
      </c>
      <c r="BV49">
        <f>'2002 US IO'!BV49*'Wage Ratios'!$CG$5</f>
        <v>0</v>
      </c>
      <c r="BW49">
        <f>'2002 US IO'!BW49*AVERAGE('Wage Ratios'!$CA$5:$CF$5,'Wage Ratios'!$CH$5:$CK$5)</f>
        <v>0</v>
      </c>
      <c r="BX49">
        <f>'2002 US IO'!BX49*'Wage Ratios'!$CM$5</f>
        <v>0</v>
      </c>
      <c r="BY49" s="106">
        <f>'2006 AMS'!$D$28/1000*'2002 US IO'!BX49/'2002 US IO'!BX$92</f>
        <v>0</v>
      </c>
      <c r="BZ49" s="106">
        <f>'2006 AMS'!$D$29/1000*'2002 US IO'!BY49/'2002 US IO'!BY$92</f>
        <v>0</v>
      </c>
      <c r="CA49">
        <f>'2002 US IO'!CA49*'Wage Ratios'!$CP$5</f>
        <v>0</v>
      </c>
      <c r="CB49" s="106">
        <f>'2006 AMS'!$D$30/1000*'2002 US IO'!CA49/'2002 US IO'!CA$92</f>
        <v>0</v>
      </c>
      <c r="CC49" s="106">
        <f>'2006 AMS'!$D$31/1000*'2002 US IO'!CB49/'2002 US IO'!CB$92</f>
        <v>0</v>
      </c>
      <c r="CD49" s="106">
        <f>'2006 AMS'!$D$32/1000*'2002 US IO'!CC49/'2002 US IO'!CC$92</f>
        <v>0</v>
      </c>
      <c r="CE49" s="106">
        <f>'2006 AMS'!$D$33/1000*'2002 US IO'!CD49/'2002 US IO'!CD$92</f>
        <v>0</v>
      </c>
      <c r="CF49" s="106">
        <f>'2006 AMS'!$D$34/1000*'2002 US IO'!CE49/'2002 US IO'!CE$92</f>
        <v>0</v>
      </c>
      <c r="CG49" s="106">
        <f>'2006 AMS'!$D$35/1000*'2002 US IO'!CF49/'2002 US IO'!CF$92</f>
        <v>0</v>
      </c>
      <c r="CH49">
        <f>'2002 US IO'!CH49*AVERAGE('Wage Ratios'!$CW$5:$CY$5)</f>
        <v>0</v>
      </c>
      <c r="CI49" s="106">
        <f>'2006 AMS'!$D$36/1000*'2002 US IO'!CH49/'2002 US IO'!CH$92</f>
        <v>0</v>
      </c>
      <c r="CJ49">
        <v>0</v>
      </c>
      <c r="CK49">
        <v>0</v>
      </c>
    </row>
    <row r="50" spans="1:92" x14ac:dyDescent="0.25">
      <c r="A50" t="s">
        <v>113</v>
      </c>
      <c r="B50">
        <f>'2002 US IO'!B50*AVERAGE('Wage Ratios'!$D$5:$F$5,'Wage Ratios'!$H$5)</f>
        <v>0</v>
      </c>
      <c r="C50">
        <f>'2002 US IO'!C50*'Wage Ratios'!$G$5</f>
        <v>0</v>
      </c>
      <c r="D50">
        <f>'2002 US IO'!D50*'Wage Ratios'!$I$5</f>
        <v>0</v>
      </c>
      <c r="E50">
        <f>'2002 US IO'!E50*'Wage Ratios'!$J$5</f>
        <v>0</v>
      </c>
      <c r="F50">
        <f>'2002 US IO'!F50*'Wage Ratios'!$K$5</f>
        <v>0</v>
      </c>
      <c r="G50">
        <f>'2002 US IO'!G50*'Wage Ratios'!$L$5</f>
        <v>0</v>
      </c>
      <c r="H50">
        <f>'2002 US IO'!H50*'Wage Ratios'!$M$5</f>
        <v>0</v>
      </c>
      <c r="I50" s="106">
        <f>'2006 AMS'!$D$5/1000*'2002 US IO'!I50/SUM('2002 US IO'!$I$2:$I$89)</f>
        <v>0</v>
      </c>
      <c r="J50">
        <f>'2002 US IO'!J50*'Wage Ratios'!$O$5</f>
        <v>0</v>
      </c>
      <c r="K50">
        <f>'2002 US IO'!K50*'Wage Ratios'!$P$5</f>
        <v>0</v>
      </c>
      <c r="L50">
        <f>'2002 US IO'!L50*'Wage Ratios'!$Q$5</f>
        <v>0</v>
      </c>
      <c r="M50">
        <f>'2002 US IO'!M50*'Wage Ratios'!$R$5</f>
        <v>0</v>
      </c>
      <c r="N50" s="106">
        <f>'2006 AMS'!$D$6/1000*'2002 US IO'!N50/SUM('2002 US IO'!$N$2:$N$89)</f>
        <v>0</v>
      </c>
      <c r="O50" s="106">
        <f>'2006 AMS'!$D$7/1000*'2002 US IO'!O50/'2002 US IO'!$O$92</f>
        <v>0</v>
      </c>
      <c r="P50" s="106">
        <f>'2006 AMS'!$D$8/1000*'2002 US IO'!P50/'2002 US IO'!$P$92</f>
        <v>0</v>
      </c>
      <c r="Q50">
        <f>'2002 US IO'!Q50*'Wage Ratios'!$V$5</f>
        <v>0</v>
      </c>
      <c r="R50" s="106">
        <f>'2006 AMS'!$D$9/1000*'2002 US IO'!R50/'2002 US IO'!$R$92</f>
        <v>0</v>
      </c>
      <c r="S50" s="106">
        <f>'2006 AMS'!$D$10/1000*'2002 US IO'!S50/'2002 US IO'!$S$92</f>
        <v>0</v>
      </c>
      <c r="T50" s="106">
        <f>'2006 AMS'!$D$11/1000*'2002 US IO'!T50/'2002 US IO'!$T$92</f>
        <v>0</v>
      </c>
      <c r="U50" s="106">
        <f>'2006 AMS'!$D$12/1000*'2002 US IO'!U50/'2002 US IO'!$U$92</f>
        <v>0</v>
      </c>
      <c r="V50" s="106">
        <f>'2006 AMS'!$D$13/1000*'2002 US IO'!V50/'2002 US IO'!V$92</f>
        <v>0</v>
      </c>
      <c r="W50">
        <f>'2002 US IO'!W50*'Wage Ratios'!$AB$5</f>
        <v>0</v>
      </c>
      <c r="X50">
        <f>'2002 US IO'!X50*'Wage Ratios'!$AC$5</f>
        <v>0</v>
      </c>
      <c r="Y50" s="108">
        <f>'2002 US IO'!Y50*('Energy Outputs'!$D$16*1000)/'2002 US IO'!Y$92</f>
        <v>0</v>
      </c>
      <c r="Z50" s="108">
        <f>'2002 US IO'!Z50*('Energy Outputs'!$D$20*1000)/'2002 US IO'!Z$92</f>
        <v>0</v>
      </c>
      <c r="AA50" s="105">
        <f>'2002 US IO'!AA50*'Wage Ratios'!$AF$5</f>
        <v>0</v>
      </c>
      <c r="AB50">
        <f>'2002 US IO'!AB50*'Wage Ratios'!$AG$5</f>
        <v>0</v>
      </c>
      <c r="AC50" s="106">
        <f>'2006 AMS'!$D$14/1000*'2002 US IO'!AC50/'2002 US IO'!AC$92</f>
        <v>0</v>
      </c>
      <c r="AD50">
        <f>'2002 US IO'!AD50*'Wage Ratios'!$AI$5</f>
        <v>0</v>
      </c>
      <c r="AE50">
        <f>'2002 US IO'!AE50*'Wage Ratios'!$AJ$5</f>
        <v>0</v>
      </c>
      <c r="AF50">
        <f>'2002 US IO'!AF50*'Wage Ratios'!$AK$5</f>
        <v>0</v>
      </c>
      <c r="AG50">
        <f>'2002 US IO'!AG50*'Wage Ratios'!$AL$5</f>
        <v>0</v>
      </c>
      <c r="AH50">
        <f>'2002 US IO'!AH50*'Wage Ratios'!$AM$5</f>
        <v>0</v>
      </c>
      <c r="AI50" s="106">
        <f>'2006 AMS'!$D$15/1000*'2002 US IO'!AI50/'2002 US IO'!AI$92</f>
        <v>0</v>
      </c>
      <c r="AJ50" s="106">
        <f>'2006 AMS'!$D$16/1000*'2002 US IO'!AJ50/'2002 US IO'!AJ$92</f>
        <v>0</v>
      </c>
      <c r="AK50" s="106">
        <f>'2006 AMS'!$D$17/1000*'2002 US IO'!AK50/'2002 US IO'!AK$92</f>
        <v>0</v>
      </c>
      <c r="AL50" s="106">
        <f>'2006 AMS'!$D$18/1000*'2002 US IO'!AL50/'2002 US IO'!AL$92</f>
        <v>0</v>
      </c>
      <c r="AM50" s="106">
        <f>'2006 AMS'!$D$19/1000*'2002 US IO'!AM50/'2002 US IO'!AM$92</f>
        <v>0</v>
      </c>
      <c r="AN50">
        <f>'2002 US IO'!AN50*'Wage Ratios'!$AS$5</f>
        <v>0</v>
      </c>
      <c r="AO50">
        <f>'2002 US IO'!AO50*'Wage Ratios'!$AT$5</f>
        <v>0</v>
      </c>
      <c r="AP50">
        <f>'2002 US IO'!AP50*'Wage Ratios'!$AU$5</f>
        <v>0</v>
      </c>
      <c r="AQ50">
        <f>'2002 US IO'!AQ50*'Wage Ratios'!$AV$5</f>
        <v>0</v>
      </c>
      <c r="AR50">
        <f>'2002 US IO'!AR50*'Wage Ratios'!$AW$5</f>
        <v>0</v>
      </c>
      <c r="AS50" s="106">
        <f>'2006 AMS'!$D$20/1000*'2002 US IO'!AS50/'2002 US IO'!AS$92</f>
        <v>0</v>
      </c>
      <c r="AT50" s="106">
        <f>'2006 AMS'!$D$21/1000*'2002 US IO'!AT50/'2002 US IO'!AT$92</f>
        <v>0</v>
      </c>
      <c r="AU50">
        <f>'2002 US IO'!AU50*'Wage Ratios'!$AZ$5</f>
        <v>0</v>
      </c>
      <c r="AV50">
        <f>'2002 US IO'!AV50*'Wage Ratios'!$BA$5</f>
        <v>0</v>
      </c>
      <c r="AW50">
        <f>'2002 US IO'!AW50*'Wage Ratios'!$BB$5</f>
        <v>0</v>
      </c>
      <c r="AX50">
        <f>'2002 US IO'!AX50*'Wage Ratios'!$BC$5</f>
        <v>0</v>
      </c>
      <c r="AY50" s="106">
        <f>'2006 AMS'!$D$22/1000*'2002 US IO'!AY50/'2002 US IO'!AY$92</f>
        <v>0</v>
      </c>
      <c r="AZ50" s="106">
        <f>'2006 AMS'!$D$23/1000*'2002 US IO'!AZ50/'2002 US IO'!AZ$92</f>
        <v>0</v>
      </c>
      <c r="BA50" s="108">
        <f>'2002 US IO'!BA50*('Energy Outputs'!$D$12*1000)/'2002 US IO'!BA$92</f>
        <v>0</v>
      </c>
      <c r="BB50" s="108">
        <f>'2002 US IO'!BB50*('Energy Outputs'!$D$4*1000)/'2002 US IO'!BB$92</f>
        <v>0</v>
      </c>
      <c r="BC50">
        <f>'2002 US IO'!BC50*'Wage Ratios'!$BI$5</f>
        <v>0</v>
      </c>
      <c r="BD50" s="106">
        <f>'2006 AMS'!$D$24/1000*'2002 US IO'!BC50/'2002 US IO'!BC$92</f>
        <v>0</v>
      </c>
      <c r="BE50">
        <f>'2002 US IO'!BE50*'Wage Ratios'!$BK$5</f>
        <v>0</v>
      </c>
      <c r="BF50" s="106">
        <f>'2006 AMS'!$D$25/1000*'2002 US IO'!BE50/'2002 US IO'!BE$92</f>
        <v>0</v>
      </c>
      <c r="BG50" s="106">
        <f>'2006 AMS'!$D$26/1000*'2002 US IO'!BF50/'2002 US IO'!BF$92</f>
        <v>0</v>
      </c>
      <c r="BH50">
        <f>'2002 US IO'!BH50*'Wage Ratios'!$BN$5</f>
        <v>0</v>
      </c>
      <c r="BI50">
        <f>'2002 US IO'!BI50*'Wage Ratios'!$BO$5</f>
        <v>0</v>
      </c>
      <c r="BJ50">
        <f>'2002 US IO'!BJ50*'Wage Ratios'!$BP$5</f>
        <v>0</v>
      </c>
      <c r="BK50">
        <f>'2002 US IO'!BK50*'Wage Ratios'!$BQ$5</f>
        <v>0</v>
      </c>
      <c r="BL50">
        <f>'2002 US IO'!BL50*'Wage Ratios'!$BR$5</f>
        <v>0</v>
      </c>
      <c r="BM50">
        <f>'2002 US IO'!BM50*'Wage Ratios'!$BS$5</f>
        <v>0</v>
      </c>
      <c r="BN50">
        <f>'2002 US IO'!BN50*'Wage Ratios'!$BT$5</f>
        <v>0</v>
      </c>
      <c r="BO50">
        <f>'2002 US IO'!BO50*'Wage Ratios'!$BU$5</f>
        <v>0</v>
      </c>
      <c r="BP50">
        <f>'2002 US IO'!BP50*'Wage Ratios'!$BV$5</f>
        <v>0</v>
      </c>
      <c r="BQ50">
        <f>'2002 US IO'!BQ50*'Wage Ratios'!$BW$5</f>
        <v>0</v>
      </c>
      <c r="BR50" s="106">
        <f>'2006 AMS'!$D$27/1000*'2002 US IO'!BQ50/'2002 US IO'!BQ$92</f>
        <v>0</v>
      </c>
      <c r="BS50">
        <f>'2002 US IO'!BS50*'Wage Ratios'!$BY$5</f>
        <v>0</v>
      </c>
      <c r="BT50">
        <f>'2002 US IO'!BT50*'Wage Ratios'!$BZ$5</f>
        <v>0</v>
      </c>
      <c r="BU50">
        <f>'2002 US IO'!BU50*'Wage Ratios'!$CL$5</f>
        <v>5.6405501179862217E-3</v>
      </c>
      <c r="BV50">
        <f>'2002 US IO'!BV50*'Wage Ratios'!$CG$5</f>
        <v>6.8533596357780243E-4</v>
      </c>
      <c r="BW50">
        <f>'2002 US IO'!BW50*AVERAGE('Wage Ratios'!$CA$5:$CF$5,'Wage Ratios'!$CH$5:$CK$5)</f>
        <v>2.2765790949151272E-2</v>
      </c>
      <c r="BX50">
        <f>'2002 US IO'!BX50*'Wage Ratios'!$CM$5</f>
        <v>0</v>
      </c>
      <c r="BY50" s="106">
        <f>'2006 AMS'!$D$28/1000*'2002 US IO'!BX50/'2002 US IO'!BX$92</f>
        <v>0</v>
      </c>
      <c r="BZ50" s="106">
        <f>'2006 AMS'!$D$29/1000*'2002 US IO'!BY50/'2002 US IO'!BY$92</f>
        <v>0</v>
      </c>
      <c r="CA50">
        <f>'2002 US IO'!CA50*'Wage Ratios'!$CP$5</f>
        <v>0</v>
      </c>
      <c r="CB50" s="106">
        <f>'2006 AMS'!$D$30/1000*'2002 US IO'!CA50/'2002 US IO'!CA$92</f>
        <v>0</v>
      </c>
      <c r="CC50" s="106">
        <f>'2006 AMS'!$D$31/1000*'2002 US IO'!CB50/'2002 US IO'!CB$92</f>
        <v>0</v>
      </c>
      <c r="CD50" s="106">
        <f>'2006 AMS'!$D$32/1000*'2002 US IO'!CC50/'2002 US IO'!CC$92</f>
        <v>0</v>
      </c>
      <c r="CE50" s="106">
        <f>'2006 AMS'!$D$33/1000*'2002 US IO'!CD50/'2002 US IO'!CD$92</f>
        <v>0</v>
      </c>
      <c r="CF50" s="106">
        <f>'2006 AMS'!$D$34/1000*'2002 US IO'!CE50/'2002 US IO'!CE$92</f>
        <v>0</v>
      </c>
      <c r="CG50" s="106">
        <f>'2006 AMS'!$D$35/1000*'2002 US IO'!CF50/'2002 US IO'!CF$92</f>
        <v>0</v>
      </c>
      <c r="CH50">
        <f>'2002 US IO'!CH50*AVERAGE('Wage Ratios'!$CW$5:$CY$5)</f>
        <v>0</v>
      </c>
      <c r="CI50" s="106">
        <f>'2006 AMS'!$D$36/1000*'2002 US IO'!CH50/'2002 US IO'!CH$92</f>
        <v>0</v>
      </c>
      <c r="CJ50">
        <v>0</v>
      </c>
      <c r="CK50">
        <v>0</v>
      </c>
    </row>
    <row r="51" spans="1:92" x14ac:dyDescent="0.25">
      <c r="A51" t="s">
        <v>112</v>
      </c>
      <c r="B51">
        <f>'2002 US IO'!B51*AVERAGE('Wage Ratios'!$D$5:$F$5,'Wage Ratios'!$H$5)</f>
        <v>40.936003962981246</v>
      </c>
      <c r="C51">
        <f>'2002 US IO'!C51*'Wage Ratios'!$G$5</f>
        <v>408.35143247473729</v>
      </c>
      <c r="D51">
        <f>'2002 US IO'!D51*'Wage Ratios'!$I$5</f>
        <v>55.903761221088352</v>
      </c>
      <c r="E51">
        <f>'2002 US IO'!E51*'Wage Ratios'!$J$5</f>
        <v>80.283867807517922</v>
      </c>
      <c r="F51">
        <f>'2002 US IO'!F51*'Wage Ratios'!$K$5</f>
        <v>13.052594556640297</v>
      </c>
      <c r="G51">
        <f>'2002 US IO'!G51*'Wage Ratios'!$L$5</f>
        <v>2.1467772628329183</v>
      </c>
      <c r="H51">
        <f>'2002 US IO'!H51*'Wage Ratios'!$M$5</f>
        <v>193.48223307089674</v>
      </c>
      <c r="I51" s="106">
        <f>'2006 AMS'!$D$5/1000*'2002 US IO'!I51/SUM('2002 US IO'!$I$2:$I$89)</f>
        <v>43.762535943042167</v>
      </c>
      <c r="J51">
        <f>'2002 US IO'!J51*'Wage Ratios'!$O$5</f>
        <v>1103.2304164081499</v>
      </c>
      <c r="K51">
        <f>'2002 US IO'!K51*'Wage Ratios'!$P$5</f>
        <v>77.714206708045666</v>
      </c>
      <c r="L51">
        <f>'2002 US IO'!L51*'Wage Ratios'!$Q$5</f>
        <v>14.568615521518947</v>
      </c>
      <c r="M51">
        <f>'2002 US IO'!M51*'Wage Ratios'!$R$5</f>
        <v>82.901303075078658</v>
      </c>
      <c r="N51" s="106">
        <f>'2006 AMS'!$D$6/1000*'2002 US IO'!N51/SUM('2002 US IO'!$N$2:$N$89)</f>
        <v>27.31327866283327</v>
      </c>
      <c r="O51" s="106">
        <f>'2006 AMS'!$D$7/1000*'2002 US IO'!O51/'2002 US IO'!$O$92</f>
        <v>129.44991252552529</v>
      </c>
      <c r="P51" s="106">
        <f>'2006 AMS'!$D$8/1000*'2002 US IO'!P51/'2002 US IO'!$P$92</f>
        <v>90.467835850256691</v>
      </c>
      <c r="Q51">
        <f>'2002 US IO'!Q51*'Wage Ratios'!$V$5</f>
        <v>206.88879547779376</v>
      </c>
      <c r="R51" s="106">
        <f>'2006 AMS'!$D$9/1000*'2002 US IO'!R51/'2002 US IO'!$R$92</f>
        <v>402.17868031688727</v>
      </c>
      <c r="S51" s="106">
        <f>'2006 AMS'!$D$10/1000*'2002 US IO'!S51/'2002 US IO'!$S$92</f>
        <v>1009.6730843147512</v>
      </c>
      <c r="T51" s="106">
        <f>'2006 AMS'!$D$11/1000*'2002 US IO'!T51/'2002 US IO'!$T$92</f>
        <v>47.722373694538895</v>
      </c>
      <c r="U51" s="106">
        <f>'2006 AMS'!$D$12/1000*'2002 US IO'!U51/'2002 US IO'!$U$92</f>
        <v>67.925354988954012</v>
      </c>
      <c r="V51" s="106">
        <f>'2006 AMS'!$D$13/1000*'2002 US IO'!V51/'2002 US IO'!V$92</f>
        <v>680.02944541589204</v>
      </c>
      <c r="W51">
        <f>'2002 US IO'!W51*'Wage Ratios'!$AB$5</f>
        <v>2723.0408897392103</v>
      </c>
      <c r="X51">
        <f>'2002 US IO'!X51*'Wage Ratios'!$AC$5</f>
        <v>2602.8123983809182</v>
      </c>
      <c r="Y51" s="108">
        <f>'2002 US IO'!Y51*('Energy Outputs'!$D$16*1000)/'2002 US IO'!Y$92</f>
        <v>26.641294897117675</v>
      </c>
      <c r="Z51" s="108">
        <f>'2002 US IO'!Z51*('Energy Outputs'!$D$20*1000)/'2002 US IO'!Z$92</f>
        <v>196.9327530952354</v>
      </c>
      <c r="AA51" s="105">
        <f>'2002 US IO'!AA51*'Wage Ratios'!$AF$5</f>
        <v>11.428352114565389</v>
      </c>
      <c r="AB51">
        <f>'2002 US IO'!AB51*'Wage Ratios'!$AG$5</f>
        <v>145.28722642470208</v>
      </c>
      <c r="AC51" s="106">
        <f>'2006 AMS'!$D$14/1000*'2002 US IO'!AC51/'2002 US IO'!AC$92</f>
        <v>407.58034357629958</v>
      </c>
      <c r="AD51">
        <f>'2002 US IO'!AD51*'Wage Ratios'!$AI$5</f>
        <v>6.3797990822852046</v>
      </c>
      <c r="AE51">
        <f>'2002 US IO'!AE51*'Wage Ratios'!$AJ$5</f>
        <v>3.6162311778704201</v>
      </c>
      <c r="AF51">
        <f>'2002 US IO'!AF51*'Wage Ratios'!$AK$5</f>
        <v>55.471418627133808</v>
      </c>
      <c r="AG51">
        <f>'2002 US IO'!AG51*'Wage Ratios'!$AL$5</f>
        <v>38.435295283929712</v>
      </c>
      <c r="AH51">
        <f>'2002 US IO'!AH51*'Wage Ratios'!$AM$5</f>
        <v>2.7403282701524185</v>
      </c>
      <c r="AI51" s="106">
        <f>'2006 AMS'!$D$15/1000*'2002 US IO'!AI51/'2002 US IO'!AI$92</f>
        <v>95.476269820254231</v>
      </c>
      <c r="AJ51" s="106">
        <f>'2006 AMS'!$D$16/1000*'2002 US IO'!AJ51/'2002 US IO'!AJ$92</f>
        <v>214.81364540268896</v>
      </c>
      <c r="AK51" s="106">
        <f>'2006 AMS'!$D$17/1000*'2002 US IO'!AK51/'2002 US IO'!AK$92</f>
        <v>490.32721884633202</v>
      </c>
      <c r="AL51" s="106">
        <f>'2006 AMS'!$D$18/1000*'2002 US IO'!AL51/'2002 US IO'!AL$92</f>
        <v>325.86776237509019</v>
      </c>
      <c r="AM51" s="106">
        <f>'2006 AMS'!$D$19/1000*'2002 US IO'!AM51/'2002 US IO'!AM$92</f>
        <v>24.068364326750878</v>
      </c>
      <c r="AN51">
        <f>'2002 US IO'!AN51*'Wage Ratios'!$AS$5</f>
        <v>11.946973574151682</v>
      </c>
      <c r="AO51">
        <f>'2002 US IO'!AO51*'Wage Ratios'!$AT$5</f>
        <v>102.634291560919</v>
      </c>
      <c r="AP51">
        <f>'2002 US IO'!AP51*'Wage Ratios'!$AU$5</f>
        <v>13.518134923827988</v>
      </c>
      <c r="AQ51">
        <f>'2002 US IO'!AQ51*'Wage Ratios'!$AV$5</f>
        <v>152.76445440571237</v>
      </c>
      <c r="AR51">
        <f>'2002 US IO'!AR51*'Wage Ratios'!$AW$5</f>
        <v>316.06338893834106</v>
      </c>
      <c r="AS51" s="106">
        <f>'2006 AMS'!$D$20/1000*'2002 US IO'!AS51/'2002 US IO'!AS$92</f>
        <v>359.21606403107182</v>
      </c>
      <c r="AT51" s="106">
        <f>'2006 AMS'!$D$21/1000*'2002 US IO'!AT51/'2002 US IO'!AT$92</f>
        <v>1773.2733671453466</v>
      </c>
      <c r="AU51">
        <f>'2002 US IO'!AU51*'Wage Ratios'!$AZ$5</f>
        <v>37.662389814186469</v>
      </c>
      <c r="AV51">
        <f>'2002 US IO'!AV51*'Wage Ratios'!$BA$5</f>
        <v>46.615395958755229</v>
      </c>
      <c r="AW51">
        <f>'2002 US IO'!AW51*'Wage Ratios'!$BB$5</f>
        <v>2.7613558081670257</v>
      </c>
      <c r="AX51">
        <f>'2002 US IO'!AX51*'Wage Ratios'!$BC$5</f>
        <v>59.00929712325209</v>
      </c>
      <c r="AY51" s="106">
        <f>'2006 AMS'!$D$22/1000*'2002 US IO'!AY51/'2002 US IO'!AY$92</f>
        <v>2745.4971275712646</v>
      </c>
      <c r="AZ51" s="106">
        <f>'2006 AMS'!$D$23/1000*'2002 US IO'!AZ51/'2002 US IO'!AZ$92</f>
        <v>471.94950908867486</v>
      </c>
      <c r="BA51" s="108">
        <f>'2002 US IO'!BA51*('Energy Outputs'!$D$12*1000)/'2002 US IO'!BA$92</f>
        <v>375.43114339058116</v>
      </c>
      <c r="BB51" s="108">
        <f>'2002 US IO'!BB51*('Energy Outputs'!$D$4*1000)/'2002 US IO'!BB$92</f>
        <v>229.42170187153198</v>
      </c>
      <c r="BC51">
        <f>'2002 US IO'!BC51*'Wage Ratios'!$BI$5</f>
        <v>201.99387972844397</v>
      </c>
      <c r="BD51" s="106">
        <f>'2006 AMS'!$D$24/1000*'2002 US IO'!BC51/'2002 US IO'!BC$92</f>
        <v>79.672262101377925</v>
      </c>
      <c r="BE51">
        <f>'2002 US IO'!BE51*'Wage Ratios'!$BK$5</f>
        <v>387.662023879576</v>
      </c>
      <c r="BF51" s="106">
        <f>'2006 AMS'!$D$25/1000*'2002 US IO'!BE51/'2002 US IO'!BE$92</f>
        <v>121.77571692715642</v>
      </c>
      <c r="BG51" s="106">
        <f>'2006 AMS'!$D$26/1000*'2002 US IO'!BF51/'2002 US IO'!BF$92</f>
        <v>154.74840278635673</v>
      </c>
      <c r="BH51">
        <f>'2002 US IO'!BH51*'Wage Ratios'!$BN$5</f>
        <v>193.03618035499804</v>
      </c>
      <c r="BI51">
        <f>'2002 US IO'!BI51*'Wage Ratios'!$BO$5</f>
        <v>5.3112455827546574</v>
      </c>
      <c r="BJ51">
        <f>'2002 US IO'!BJ51*'Wage Ratios'!$BP$5</f>
        <v>1.7609034165901027</v>
      </c>
      <c r="BK51">
        <f>'2002 US IO'!BK51*'Wage Ratios'!$BQ$5</f>
        <v>156.85336589920536</v>
      </c>
      <c r="BL51">
        <f>'2002 US IO'!BL51*'Wage Ratios'!$BR$5</f>
        <v>48.961091720561555</v>
      </c>
      <c r="BM51">
        <f>'2002 US IO'!BM51*'Wage Ratios'!$BS$5</f>
        <v>9.2687907528966793</v>
      </c>
      <c r="BN51">
        <f>'2002 US IO'!BN51*'Wage Ratios'!$BT$5</f>
        <v>10.789668322374682</v>
      </c>
      <c r="BO51">
        <f>'2002 US IO'!BO51*'Wage Ratios'!$BU$5</f>
        <v>9.3131767208054832</v>
      </c>
      <c r="BP51">
        <f>'2002 US IO'!BP51*'Wage Ratios'!$BV$5</f>
        <v>8.346726303782555</v>
      </c>
      <c r="BQ51">
        <f>'2002 US IO'!BQ51*'Wage Ratios'!$BW$5</f>
        <v>117.23928051929495</v>
      </c>
      <c r="BR51" s="106">
        <f>'2006 AMS'!$D$27/1000*'2002 US IO'!BQ51/'2002 US IO'!BQ$92</f>
        <v>12.356443960814241</v>
      </c>
      <c r="BS51">
        <f>'2002 US IO'!BS51*'Wage Ratios'!$BY$5</f>
        <v>32.700729344867348</v>
      </c>
      <c r="BT51">
        <f>'2002 US IO'!BT51*'Wage Ratios'!$BZ$5</f>
        <v>2.6917187072087851</v>
      </c>
      <c r="BU51">
        <f>'2002 US IO'!BU51*'Wage Ratios'!$CL$5</f>
        <v>55.599366059901989</v>
      </c>
      <c r="BV51">
        <f>'2002 US IO'!BV51*'Wage Ratios'!$CG$5</f>
        <v>6.7554129146860245</v>
      </c>
      <c r="BW51">
        <f>'2002 US IO'!BW51*AVERAGE('Wage Ratios'!$CA$5:$CF$5,'Wage Ratios'!$CH$5:$CK$5)</f>
        <v>224.40427230473139</v>
      </c>
      <c r="BX51">
        <f>'2002 US IO'!BX51*'Wage Ratios'!$CM$5</f>
        <v>92.808909949995368</v>
      </c>
      <c r="BY51" s="106">
        <f>'2006 AMS'!$D$28/1000*'2002 US IO'!BX51/'2002 US IO'!BX$92</f>
        <v>51.861624650227945</v>
      </c>
      <c r="BZ51" s="106">
        <f>'2006 AMS'!$D$29/1000*'2002 US IO'!BY51/'2002 US IO'!BY$92</f>
        <v>114.31508291989397</v>
      </c>
      <c r="CA51">
        <f>'2002 US IO'!CA51*'Wage Ratios'!$CP$5</f>
        <v>729.51893001767826</v>
      </c>
      <c r="CB51" s="106">
        <f>'2006 AMS'!$D$30/1000*'2002 US IO'!CA51/'2002 US IO'!CA$92</f>
        <v>283.98576883489159</v>
      </c>
      <c r="CC51" s="106">
        <f>'2006 AMS'!$D$31/1000*'2002 US IO'!CB51/'2002 US IO'!CB$92</f>
        <v>92.824052219133392</v>
      </c>
      <c r="CD51" s="106">
        <f>'2006 AMS'!$D$32/1000*'2002 US IO'!CC51/'2002 US IO'!CC$92</f>
        <v>518.32583644567001</v>
      </c>
      <c r="CE51" s="106">
        <f>'2006 AMS'!$D$33/1000*'2002 US IO'!CD51/'2002 US IO'!CD$92</f>
        <v>17.018546134089636</v>
      </c>
      <c r="CF51" s="106">
        <f>'2006 AMS'!$D$34/1000*'2002 US IO'!CE51/'2002 US IO'!CE$92</f>
        <v>729.51609416909412</v>
      </c>
      <c r="CG51" s="106">
        <f>'2006 AMS'!$D$35/1000*'2002 US IO'!CF51/'2002 US IO'!CF$92</f>
        <v>237.79953207294065</v>
      </c>
      <c r="CH51">
        <f>'2002 US IO'!CH51*AVERAGE('Wage Ratios'!$CW$5:$CY$5)</f>
        <v>173.75849232203805</v>
      </c>
      <c r="CI51" s="106">
        <f>'2006 AMS'!$D$36/1000*'2002 US IO'!CH51/'2002 US IO'!CH$92</f>
        <v>12.438164833167971</v>
      </c>
      <c r="CJ51">
        <v>0</v>
      </c>
      <c r="CK51">
        <v>0</v>
      </c>
    </row>
    <row r="52" spans="1:92" x14ac:dyDescent="0.25">
      <c r="A52" t="s">
        <v>111</v>
      </c>
      <c r="B52">
        <f>'2002 US IO'!B52*AVERAGE('Wage Ratios'!$D$5:$F$5,'Wage Ratios'!$H$5)</f>
        <v>26.722152611801949</v>
      </c>
      <c r="C52">
        <f>'2002 US IO'!C52*'Wage Ratios'!$G$5</f>
        <v>97.511555301010517</v>
      </c>
      <c r="D52">
        <f>'2002 US IO'!D52*'Wage Ratios'!$I$5</f>
        <v>22.798719757572446</v>
      </c>
      <c r="E52">
        <f>'2002 US IO'!E52*'Wage Ratios'!$J$5</f>
        <v>4.848902741224574</v>
      </c>
      <c r="F52">
        <f>'2002 US IO'!F52*'Wage Ratios'!$K$5</f>
        <v>2.9836517038220536</v>
      </c>
      <c r="G52">
        <f>'2002 US IO'!G52*'Wage Ratios'!$L$5</f>
        <v>3.5723327123027024</v>
      </c>
      <c r="H52">
        <f>'2002 US IO'!H52*'Wage Ratios'!$M$5</f>
        <v>38.639589741322958</v>
      </c>
      <c r="I52" s="106">
        <f>'2006 AMS'!$D$5/1000*'2002 US IO'!I52/SUM('2002 US IO'!$I$2:$I$89)</f>
        <v>92.315690601227843</v>
      </c>
      <c r="J52">
        <f>'2002 US IO'!J52*'Wage Ratios'!$O$5</f>
        <v>14.250375010693064</v>
      </c>
      <c r="K52">
        <f>'2002 US IO'!K52*'Wage Ratios'!$P$5</f>
        <v>46.622049127959265</v>
      </c>
      <c r="L52">
        <f>'2002 US IO'!L52*'Wage Ratios'!$Q$5</f>
        <v>0.1673048128741183</v>
      </c>
      <c r="M52">
        <f>'2002 US IO'!M52*'Wage Ratios'!$R$5</f>
        <v>16.448251958752067</v>
      </c>
      <c r="N52" s="106">
        <f>'2006 AMS'!$D$6/1000*'2002 US IO'!N52/SUM('2002 US IO'!$N$2:$N$89)</f>
        <v>5.4771082676900278</v>
      </c>
      <c r="O52" s="106">
        <f>'2006 AMS'!$D$7/1000*'2002 US IO'!O52/'2002 US IO'!$O$92</f>
        <v>1.6882494673297013</v>
      </c>
      <c r="P52" s="106">
        <f>'2006 AMS'!$D$8/1000*'2002 US IO'!P52/'2002 US IO'!$P$92</f>
        <v>1.9309407278551867</v>
      </c>
      <c r="Q52">
        <f>'2002 US IO'!Q52*'Wage Ratios'!$V$5</f>
        <v>4.9543721076488634</v>
      </c>
      <c r="R52" s="106">
        <f>'2006 AMS'!$D$9/1000*'2002 US IO'!R52/'2002 US IO'!$R$92</f>
        <v>7.6755603244698687</v>
      </c>
      <c r="S52" s="106">
        <f>'2006 AMS'!$D$10/1000*'2002 US IO'!S52/'2002 US IO'!$S$92</f>
        <v>9.8683155438946155</v>
      </c>
      <c r="T52" s="106">
        <f>'2006 AMS'!$D$11/1000*'2002 US IO'!T52/'2002 US IO'!$T$92</f>
        <v>2.4309578801796801</v>
      </c>
      <c r="U52" s="106">
        <f>'2006 AMS'!$D$12/1000*'2002 US IO'!U52/'2002 US IO'!$U$92</f>
        <v>1.4105594631674161</v>
      </c>
      <c r="V52" s="106">
        <f>'2006 AMS'!$D$13/1000*'2002 US IO'!V52/'2002 US IO'!V$92</f>
        <v>9.0094358791891871</v>
      </c>
      <c r="W52">
        <f>'2002 US IO'!W52*'Wage Ratios'!$AB$5</f>
        <v>51.834264054047566</v>
      </c>
      <c r="X52">
        <f>'2002 US IO'!X52*'Wage Ratios'!$AC$5</f>
        <v>61.392776298855765</v>
      </c>
      <c r="Y52" s="108">
        <f>'2002 US IO'!Y52*('Energy Outputs'!$D$16*1000)/'2002 US IO'!Y$92</f>
        <v>3.968138260631783</v>
      </c>
      <c r="Z52" s="108">
        <f>'2002 US IO'!Z52*('Energy Outputs'!$D$20*1000)/'2002 US IO'!Z$92</f>
        <v>3.5455728587911306</v>
      </c>
      <c r="AA52" s="105">
        <f>'2002 US IO'!AA52*'Wage Ratios'!$AF$5</f>
        <v>0.53425179756129071</v>
      </c>
      <c r="AB52">
        <f>'2002 US IO'!AB52*'Wage Ratios'!$AG$5</f>
        <v>487.27240628541779</v>
      </c>
      <c r="AC52" s="106">
        <f>'2006 AMS'!$D$14/1000*'2002 US IO'!AC52/'2002 US IO'!AC$92</f>
        <v>20.383832965844793</v>
      </c>
      <c r="AD52">
        <f>'2002 US IO'!AD52*'Wage Ratios'!$AI$5</f>
        <v>38.109876773427409</v>
      </c>
      <c r="AE52">
        <f>'2002 US IO'!AE52*'Wage Ratios'!$AJ$5</f>
        <v>10.501543824700446</v>
      </c>
      <c r="AF52">
        <f>'2002 US IO'!AF52*'Wage Ratios'!$AK$5</f>
        <v>14.252085896309339</v>
      </c>
      <c r="AG52">
        <f>'2002 US IO'!AG52*'Wage Ratios'!$AL$5</f>
        <v>9.3401638496487589</v>
      </c>
      <c r="AH52">
        <f>'2002 US IO'!AH52*'Wage Ratios'!$AM$5</f>
        <v>15.256160232094739</v>
      </c>
      <c r="AI52" s="106">
        <f>'2006 AMS'!$D$15/1000*'2002 US IO'!AI52/'2002 US IO'!AI$92</f>
        <v>3.117696006726455</v>
      </c>
      <c r="AJ52" s="106">
        <f>'2006 AMS'!$D$16/1000*'2002 US IO'!AJ52/'2002 US IO'!AJ$92</f>
        <v>7.3561451316950475</v>
      </c>
      <c r="AK52" s="106">
        <f>'2006 AMS'!$D$17/1000*'2002 US IO'!AK52/'2002 US IO'!AK$92</f>
        <v>3.725598232329165</v>
      </c>
      <c r="AL52" s="106">
        <f>'2006 AMS'!$D$18/1000*'2002 US IO'!AL52/'2002 US IO'!AL$92</f>
        <v>9.5180054569529648</v>
      </c>
      <c r="AM52" s="106">
        <f>'2006 AMS'!$D$19/1000*'2002 US IO'!AM52/'2002 US IO'!AM$92</f>
        <v>6.7808683649464898</v>
      </c>
      <c r="AN52">
        <f>'2002 US IO'!AN52*'Wage Ratios'!$AS$5</f>
        <v>0.46543416698103707</v>
      </c>
      <c r="AO52">
        <f>'2002 US IO'!AO52*'Wage Ratios'!$AT$5</f>
        <v>32.30347646867579</v>
      </c>
      <c r="AP52">
        <f>'2002 US IO'!AP52*'Wage Ratios'!$AU$5</f>
        <v>48.526019205707826</v>
      </c>
      <c r="AQ52">
        <f>'2002 US IO'!AQ52*'Wage Ratios'!$AV$5</f>
        <v>14.585606427725901</v>
      </c>
      <c r="AR52">
        <f>'2002 US IO'!AR52*'Wage Ratios'!$AW$5</f>
        <v>30.988695905303739</v>
      </c>
      <c r="AS52" s="106">
        <f>'2006 AMS'!$D$20/1000*'2002 US IO'!AS52/'2002 US IO'!AS$92</f>
        <v>8.9966758318150895</v>
      </c>
      <c r="AT52" s="106">
        <f>'2006 AMS'!$D$21/1000*'2002 US IO'!AT52/'2002 US IO'!AT$92</f>
        <v>128.79881990030268</v>
      </c>
      <c r="AU52">
        <f>'2002 US IO'!AU52*'Wage Ratios'!$AZ$5</f>
        <v>17.687487156348933</v>
      </c>
      <c r="AV52">
        <f>'2002 US IO'!AV52*'Wage Ratios'!$BA$5</f>
        <v>14.453472346044979</v>
      </c>
      <c r="AW52">
        <f>'2002 US IO'!AW52*'Wage Ratios'!$BB$5</f>
        <v>4.6499263948602376</v>
      </c>
      <c r="AX52">
        <f>'2002 US IO'!AX52*'Wage Ratios'!$BC$5</f>
        <v>62.017768192324581</v>
      </c>
      <c r="AY52" s="106">
        <f>'2006 AMS'!$D$22/1000*'2002 US IO'!AY52/'2002 US IO'!AY$92</f>
        <v>38.006220976559042</v>
      </c>
      <c r="AZ52" s="106">
        <f>'2006 AMS'!$D$23/1000*'2002 US IO'!AZ52/'2002 US IO'!AZ$92</f>
        <v>607.94145824895895</v>
      </c>
      <c r="BA52" s="108">
        <f>'2002 US IO'!BA52*('Energy Outputs'!$D$12*1000)/'2002 US IO'!BA$92</f>
        <v>15.058717689914326</v>
      </c>
      <c r="BB52" s="108">
        <f>'2002 US IO'!BB52*('Energy Outputs'!$D$4*1000)/'2002 US IO'!BB$92</f>
        <v>9.1079150161066273</v>
      </c>
      <c r="BC52">
        <f>'2002 US IO'!BC52*'Wage Ratios'!$BI$5</f>
        <v>16.699600662927413</v>
      </c>
      <c r="BD52" s="106">
        <f>'2006 AMS'!$D$24/1000*'2002 US IO'!BC52/'2002 US IO'!BC$92</f>
        <v>6.5868082874282372</v>
      </c>
      <c r="BE52">
        <f>'2002 US IO'!BE52*'Wage Ratios'!$BK$5</f>
        <v>228.26283903440108</v>
      </c>
      <c r="BF52" s="106">
        <f>'2006 AMS'!$D$25/1000*'2002 US IO'!BE52/'2002 US IO'!BE$92</f>
        <v>71.703879046654208</v>
      </c>
      <c r="BG52" s="106">
        <f>'2006 AMS'!$D$26/1000*'2002 US IO'!BF52/'2002 US IO'!BF$92</f>
        <v>5.106317925882033</v>
      </c>
      <c r="BH52">
        <f>'2002 US IO'!BH52*'Wage Ratios'!$BN$5</f>
        <v>19.469268641277178</v>
      </c>
      <c r="BI52">
        <f>'2002 US IO'!BI52*'Wage Ratios'!$BO$5</f>
        <v>15.234112863596435</v>
      </c>
      <c r="BJ52">
        <f>'2002 US IO'!BJ52*'Wage Ratios'!$BP$5</f>
        <v>24.401200625556601</v>
      </c>
      <c r="BK52">
        <f>'2002 US IO'!BK52*'Wage Ratios'!$BQ$5</f>
        <v>30.257944866794229</v>
      </c>
      <c r="BL52">
        <f>'2002 US IO'!BL52*'Wage Ratios'!$BR$5</f>
        <v>9.1557493294971337</v>
      </c>
      <c r="BM52">
        <f>'2002 US IO'!BM52*'Wage Ratios'!$BS$5</f>
        <v>18.505962647524207</v>
      </c>
      <c r="BN52">
        <f>'2002 US IO'!BN52*'Wage Ratios'!$BT$5</f>
        <v>31.114171946254341</v>
      </c>
      <c r="BO52">
        <f>'2002 US IO'!BO52*'Wage Ratios'!$BU$5</f>
        <v>11.988832007360255</v>
      </c>
      <c r="BP52">
        <f>'2002 US IO'!BP52*'Wage Ratios'!$BV$5</f>
        <v>5.6248639221860843</v>
      </c>
      <c r="BQ52">
        <f>'2002 US IO'!BQ52*'Wage Ratios'!$BW$5</f>
        <v>12.416301442392173</v>
      </c>
      <c r="BR52" s="106">
        <f>'2006 AMS'!$D$27/1000*'2002 US IO'!BQ52/'2002 US IO'!BQ$92</f>
        <v>1.3086171485694698</v>
      </c>
      <c r="BS52">
        <f>'2002 US IO'!BS52*'Wage Ratios'!$BY$5</f>
        <v>27.044706885935799</v>
      </c>
      <c r="BT52">
        <f>'2002 US IO'!BT52*'Wage Ratios'!$BZ$5</f>
        <v>20.767654839382509</v>
      </c>
      <c r="BU52">
        <f>'2002 US IO'!BU52*'Wage Ratios'!$CL$5</f>
        <v>33.654688610213881</v>
      </c>
      <c r="BV52">
        <f>'2002 US IO'!BV52*'Wage Ratios'!$CG$5</f>
        <v>4.0890991064939541</v>
      </c>
      <c r="BW52">
        <f>'2002 US IO'!BW52*AVERAGE('Wage Ratios'!$CA$5:$CF$5,'Wage Ratios'!$CH$5:$CK$5)</f>
        <v>135.83348952361584</v>
      </c>
      <c r="BX52">
        <f>'2002 US IO'!BX52*'Wage Ratios'!$CM$5</f>
        <v>0.9168894791446679</v>
      </c>
      <c r="BY52" s="106">
        <f>'2006 AMS'!$D$28/1000*'2002 US IO'!BX52/'2002 US IO'!BX$92</f>
        <v>0.51235789795143638</v>
      </c>
      <c r="BZ52" s="106">
        <f>'2006 AMS'!$D$29/1000*'2002 US IO'!BY52/'2002 US IO'!BY$92</f>
        <v>8.9003472262673782</v>
      </c>
      <c r="CA52">
        <f>'2002 US IO'!CA52*'Wage Ratios'!$CP$5</f>
        <v>23.47245864048347</v>
      </c>
      <c r="CB52" s="106">
        <f>'2006 AMS'!$D$30/1000*'2002 US IO'!CA52/'2002 US IO'!CA$92</f>
        <v>9.137314933419697</v>
      </c>
      <c r="CC52" s="106">
        <f>'2006 AMS'!$D$31/1000*'2002 US IO'!CB52/'2002 US IO'!CB$92</f>
        <v>1.8896877895410116</v>
      </c>
      <c r="CD52" s="106">
        <f>'2006 AMS'!$D$32/1000*'2002 US IO'!CC52/'2002 US IO'!CC$92</f>
        <v>3.4884826605536978</v>
      </c>
      <c r="CE52" s="106">
        <f>'2006 AMS'!$D$33/1000*'2002 US IO'!CD52/'2002 US IO'!CD$92</f>
        <v>1.4868467561125429</v>
      </c>
      <c r="CF52" s="106">
        <f>'2006 AMS'!$D$34/1000*'2002 US IO'!CE52/'2002 US IO'!CE$92</f>
        <v>6.7022372700220361</v>
      </c>
      <c r="CG52" s="106">
        <f>'2006 AMS'!$D$35/1000*'2002 US IO'!CF52/'2002 US IO'!CF$92</f>
        <v>9.8442652962735391</v>
      </c>
      <c r="CH52">
        <f>'2002 US IO'!CH52*AVERAGE('Wage Ratios'!$CW$5:$CY$5)</f>
        <v>148.82838398040076</v>
      </c>
      <c r="CI52" s="106">
        <f>'2006 AMS'!$D$36/1000*'2002 US IO'!CH52/'2002 US IO'!CH$92</f>
        <v>10.653591355819191</v>
      </c>
      <c r="CJ52">
        <v>0</v>
      </c>
      <c r="CK52">
        <v>0</v>
      </c>
    </row>
    <row r="53" spans="1:92" x14ac:dyDescent="0.25">
      <c r="A53" t="s">
        <v>22</v>
      </c>
      <c r="B53">
        <f>'2002 US IO'!B53*AVERAGE('Wage Ratios'!$D$5:$F$5,'Wage Ratios'!$H$5)</f>
        <v>7.1333032363954345</v>
      </c>
      <c r="C53">
        <f>'2002 US IO'!C53*'Wage Ratios'!$G$5</f>
        <v>18.510915225689217</v>
      </c>
      <c r="D53">
        <f>'2002 US IO'!D53*'Wage Ratios'!$I$5</f>
        <v>73.086191010406196</v>
      </c>
      <c r="E53">
        <f>'2002 US IO'!E53*'Wage Ratios'!$J$5</f>
        <v>4.2675186130062297</v>
      </c>
      <c r="F53">
        <f>'2002 US IO'!F53*'Wage Ratios'!$K$5</f>
        <v>0.42517039408141083</v>
      </c>
      <c r="G53">
        <f>'2002 US IO'!G53*'Wage Ratios'!$L$5</f>
        <v>0.93631375502618819</v>
      </c>
      <c r="H53">
        <f>'2002 US IO'!H53*'Wage Ratios'!$M$5</f>
        <v>126.49428158517973</v>
      </c>
      <c r="I53" s="106">
        <f>'2006 AMS'!$D$5/1000*'2002 US IO'!I53/SUM('2002 US IO'!$I$2:$I$89)</f>
        <v>0.42836275519712597</v>
      </c>
      <c r="J53">
        <f>'2002 US IO'!J53*'Wage Ratios'!$O$5</f>
        <v>3.9913632004875561</v>
      </c>
      <c r="K53">
        <f>'2002 US IO'!K53*'Wage Ratios'!$P$5</f>
        <v>7.566142631747022</v>
      </c>
      <c r="L53">
        <f>'2002 US IO'!L53*'Wage Ratios'!$Q$5</f>
        <v>0.66795615700203481</v>
      </c>
      <c r="M53">
        <f>'2002 US IO'!M53*'Wage Ratios'!$R$5</f>
        <v>52.777968343209523</v>
      </c>
      <c r="N53" s="106">
        <f>'2006 AMS'!$D$6/1000*'2002 US IO'!N53/SUM('2002 US IO'!$N$2:$N$89)</f>
        <v>9.8926322786562437</v>
      </c>
      <c r="O53" s="106">
        <f>'2006 AMS'!$D$7/1000*'2002 US IO'!O53/'2002 US IO'!$O$92</f>
        <v>18.284429553719594</v>
      </c>
      <c r="P53" s="106">
        <f>'2006 AMS'!$D$8/1000*'2002 US IO'!P53/'2002 US IO'!$P$92</f>
        <v>6.9370848814290422</v>
      </c>
      <c r="Q53">
        <f>'2002 US IO'!Q53*'Wage Ratios'!$V$5</f>
        <v>1.4229035075785819</v>
      </c>
      <c r="R53" s="106">
        <f>'2006 AMS'!$D$9/1000*'2002 US IO'!R53/'2002 US IO'!$R$92</f>
        <v>0.69274172722158922</v>
      </c>
      <c r="S53" s="106">
        <f>'2006 AMS'!$D$10/1000*'2002 US IO'!S53/'2002 US IO'!$S$92</f>
        <v>0.71858421133967099</v>
      </c>
      <c r="T53" s="106">
        <f>'2006 AMS'!$D$11/1000*'2002 US IO'!T53/'2002 US IO'!$T$92</f>
        <v>0.18298012427598664</v>
      </c>
      <c r="U53" s="106">
        <f>'2006 AMS'!$D$12/1000*'2002 US IO'!U53/'2002 US IO'!$U$92</f>
        <v>6.6990805902089334E-2</v>
      </c>
      <c r="V53" s="106">
        <f>'2006 AMS'!$D$13/1000*'2002 US IO'!V53/'2002 US IO'!V$92</f>
        <v>9.6111868272560841</v>
      </c>
      <c r="W53">
        <f>'2002 US IO'!W53*'Wage Ratios'!$AB$5</f>
        <v>92.625398691135842</v>
      </c>
      <c r="X53">
        <f>'2002 US IO'!X53*'Wage Ratios'!$AC$5</f>
        <v>84.607329948497011</v>
      </c>
      <c r="Y53" s="108">
        <f>'2002 US IO'!Y53*('Energy Outputs'!$D$16*1000)/'2002 US IO'!Y$92</f>
        <v>1607.4492504474711</v>
      </c>
      <c r="Z53" s="108">
        <f>'2002 US IO'!Z53*('Energy Outputs'!$D$20*1000)/'2002 US IO'!Z$92</f>
        <v>8996.5338734007655</v>
      </c>
      <c r="AA53" s="105">
        <f>'2002 US IO'!AA53*'Wage Ratios'!$AF$5</f>
        <v>2.4366714285763234</v>
      </c>
      <c r="AB53">
        <f>'2002 US IO'!AB53*'Wage Ratios'!$AG$5</f>
        <v>9.7033715565317191</v>
      </c>
      <c r="AC53" s="106">
        <f>'2006 AMS'!$D$14/1000*'2002 US IO'!AC53/'2002 US IO'!AC$92</f>
        <v>1.8872418964869548</v>
      </c>
      <c r="AD53">
        <f>'2002 US IO'!AD53*'Wage Ratios'!$AI$5</f>
        <v>2.1894895587957768</v>
      </c>
      <c r="AE53">
        <f>'2002 US IO'!AE53*'Wage Ratios'!$AJ$5</f>
        <v>1.0420508944399596</v>
      </c>
      <c r="AF53">
        <f>'2002 US IO'!AF53*'Wage Ratios'!$AK$5</f>
        <v>4.3000336850835881</v>
      </c>
      <c r="AG53">
        <f>'2002 US IO'!AG53*'Wage Ratios'!$AL$5</f>
        <v>2.9326614283378407</v>
      </c>
      <c r="AH53">
        <f>'2002 US IO'!AH53*'Wage Ratios'!$AM$5</f>
        <v>1.1605183381167783</v>
      </c>
      <c r="AI53" s="106">
        <f>'2006 AMS'!$D$15/1000*'2002 US IO'!AI53/'2002 US IO'!AI$92</f>
        <v>3.4670767886427964</v>
      </c>
      <c r="AJ53" s="106">
        <f>'2006 AMS'!$D$16/1000*'2002 US IO'!AJ53/'2002 US IO'!AJ$92</f>
        <v>7.0974212190949109</v>
      </c>
      <c r="AK53" s="106">
        <f>'2006 AMS'!$D$17/1000*'2002 US IO'!AK53/'2002 US IO'!AK$92</f>
        <v>2.0738525125325427</v>
      </c>
      <c r="AL53" s="106">
        <f>'2006 AMS'!$D$18/1000*'2002 US IO'!AL53/'2002 US IO'!AL$92</f>
        <v>0.79976540026116716</v>
      </c>
      <c r="AM53" s="106">
        <f>'2006 AMS'!$D$19/1000*'2002 US IO'!AM53/'2002 US IO'!AM$92</f>
        <v>1.392834133677755</v>
      </c>
      <c r="AN53">
        <f>'2002 US IO'!AN53*'Wage Ratios'!$AS$5</f>
        <v>8.2297522328768427</v>
      </c>
      <c r="AO53">
        <f>'2002 US IO'!AO53*'Wage Ratios'!$AT$5</f>
        <v>1.5685137126927302</v>
      </c>
      <c r="AP53">
        <f>'2002 US IO'!AP53*'Wage Ratios'!$AU$5</f>
        <v>2.5769136257434404</v>
      </c>
      <c r="AQ53">
        <f>'2002 US IO'!AQ53*'Wage Ratios'!$AV$5</f>
        <v>2.9433983648385658</v>
      </c>
      <c r="AR53">
        <f>'2002 US IO'!AR53*'Wage Ratios'!$AW$5</f>
        <v>13.291031127481318</v>
      </c>
      <c r="AS53" s="106">
        <f>'2006 AMS'!$D$20/1000*'2002 US IO'!AS53/'2002 US IO'!AS$92</f>
        <v>1.3379506265147469</v>
      </c>
      <c r="AT53" s="106">
        <f>'2006 AMS'!$D$21/1000*'2002 US IO'!AT53/'2002 US IO'!AT$92</f>
        <v>2.4894312410885968</v>
      </c>
      <c r="AU53">
        <f>'2002 US IO'!AU53*'Wage Ratios'!$AZ$5</f>
        <v>7.6712489349867123</v>
      </c>
      <c r="AV53">
        <f>'2002 US IO'!AV53*'Wage Ratios'!$BA$5</f>
        <v>14.425716303722652</v>
      </c>
      <c r="AW53">
        <f>'2002 US IO'!AW53*'Wage Ratios'!$BB$5</f>
        <v>3.6401404537457225</v>
      </c>
      <c r="AX53">
        <f>'2002 US IO'!AX53*'Wage Ratios'!$BC$5</f>
        <v>2.6701064926827698</v>
      </c>
      <c r="AY53" s="106">
        <f>'2006 AMS'!$D$22/1000*'2002 US IO'!AY53/'2002 US IO'!AY$92</f>
        <v>4.6541731516049536</v>
      </c>
      <c r="AZ53" s="106">
        <f>'2006 AMS'!$D$23/1000*'2002 US IO'!AZ53/'2002 US IO'!AZ$92</f>
        <v>1.3934756577383407</v>
      </c>
      <c r="BA53" s="108">
        <f>'2002 US IO'!BA53*('Energy Outputs'!$D$12*1000)/'2002 US IO'!BA$92</f>
        <v>333.41731289773497</v>
      </c>
      <c r="BB53" s="108">
        <f>'2002 US IO'!BB53*('Energy Outputs'!$D$4*1000)/'2002 US IO'!BB$92</f>
        <v>33671.739796184847</v>
      </c>
      <c r="BC53">
        <f>'2002 US IO'!BC53*'Wage Ratios'!$BI$5</f>
        <v>42.645093425074158</v>
      </c>
      <c r="BD53" s="106">
        <f>'2006 AMS'!$D$24/1000*'2002 US IO'!BC53/'2002 US IO'!BC$92</f>
        <v>16.820465378792445</v>
      </c>
      <c r="BE53">
        <f>'2002 US IO'!BE53*'Wage Ratios'!$BK$5</f>
        <v>11.125092483023147</v>
      </c>
      <c r="BF53" s="106">
        <f>'2006 AMS'!$D$25/1000*'2002 US IO'!BE53/'2002 US IO'!BE$92</f>
        <v>3.4947093848478419</v>
      </c>
      <c r="BG53" s="106">
        <f>'2006 AMS'!$D$26/1000*'2002 US IO'!BF53/'2002 US IO'!BF$92</f>
        <v>5.0773846386885602</v>
      </c>
      <c r="BH53">
        <f>'2002 US IO'!BH53*'Wage Ratios'!$BN$5</f>
        <v>2.6370839822726109</v>
      </c>
      <c r="BI53">
        <f>'2002 US IO'!BI53*'Wage Ratios'!$BO$5</f>
        <v>0.69603139621024313</v>
      </c>
      <c r="BJ53">
        <f>'2002 US IO'!BJ53*'Wage Ratios'!$BP$5</f>
        <v>0.57578473947666697</v>
      </c>
      <c r="BK53">
        <f>'2002 US IO'!BK53*'Wage Ratios'!$BQ$5</f>
        <v>18.024410353644637</v>
      </c>
      <c r="BL53">
        <f>'2002 US IO'!BL53*'Wage Ratios'!$BR$5</f>
        <v>1.2580212637271124</v>
      </c>
      <c r="BM53">
        <f>'2002 US IO'!BM53*'Wage Ratios'!$BS$5</f>
        <v>1.043669665771694</v>
      </c>
      <c r="BN53">
        <f>'2002 US IO'!BN53*'Wage Ratios'!$BT$5</f>
        <v>0.36294694271625372</v>
      </c>
      <c r="BO53">
        <f>'2002 US IO'!BO53*'Wage Ratios'!$BU$5</f>
        <v>1.2046400085124411</v>
      </c>
      <c r="BP53">
        <f>'2002 US IO'!BP53*'Wage Ratios'!$BV$5</f>
        <v>1.1725967946446805</v>
      </c>
      <c r="BQ53">
        <f>'2002 US IO'!BQ53*'Wage Ratios'!$BW$5</f>
        <v>7.4735529957571956</v>
      </c>
      <c r="BR53" s="106">
        <f>'2006 AMS'!$D$27/1000*'2002 US IO'!BQ53/'2002 US IO'!BQ$92</f>
        <v>0.78767575484268715</v>
      </c>
      <c r="BS53">
        <f>'2002 US IO'!BS53*'Wage Ratios'!$BY$5</f>
        <v>4.9653028659074323</v>
      </c>
      <c r="BT53">
        <f>'2002 US IO'!BT53*'Wage Ratios'!$BZ$5</f>
        <v>1.4770607236136428</v>
      </c>
      <c r="BU53">
        <f>'2002 US IO'!BU53*'Wage Ratios'!$CL$5</f>
        <v>4.5066062861459759</v>
      </c>
      <c r="BV53">
        <f>'2002 US IO'!BV53*'Wage Ratios'!$CG$5</f>
        <v>0.54755995372385735</v>
      </c>
      <c r="BW53">
        <f>'2002 US IO'!BW53*AVERAGE('Wage Ratios'!$CA$5:$CF$5,'Wage Ratios'!$CH$5:$CK$5)</f>
        <v>18.18908696039723</v>
      </c>
      <c r="BX53">
        <f>'2002 US IO'!BX53*'Wage Ratios'!$CM$5</f>
        <v>3.931463403975648</v>
      </c>
      <c r="BY53" s="106">
        <f>'2006 AMS'!$D$28/1000*'2002 US IO'!BX53/'2002 US IO'!BX$92</f>
        <v>2.1969019945708643</v>
      </c>
      <c r="BZ53" s="106">
        <f>'2006 AMS'!$D$29/1000*'2002 US IO'!BY53/'2002 US IO'!BY$92</f>
        <v>3.2396940133077661</v>
      </c>
      <c r="CA53">
        <f>'2002 US IO'!CA53*'Wage Ratios'!$CP$5</f>
        <v>310.94962382717057</v>
      </c>
      <c r="CB53" s="106">
        <f>'2006 AMS'!$D$30/1000*'2002 US IO'!CA53/'2002 US IO'!CA$92</f>
        <v>121.04588977470326</v>
      </c>
      <c r="CC53" s="106">
        <f>'2006 AMS'!$D$31/1000*'2002 US IO'!CB53/'2002 US IO'!CB$92</f>
        <v>0.202758489963343</v>
      </c>
      <c r="CD53" s="106">
        <f>'2006 AMS'!$D$32/1000*'2002 US IO'!CC53/'2002 US IO'!CC$92</f>
        <v>0.25067062698596243</v>
      </c>
      <c r="CE53" s="106">
        <f>'2006 AMS'!$D$33/1000*'2002 US IO'!CD53/'2002 US IO'!CD$92</f>
        <v>9.1929914716602796E-3</v>
      </c>
      <c r="CF53" s="106">
        <f>'2006 AMS'!$D$34/1000*'2002 US IO'!CE53/'2002 US IO'!CE$92</f>
        <v>0.14302071758749704</v>
      </c>
      <c r="CG53" s="106">
        <f>'2006 AMS'!$D$35/1000*'2002 US IO'!CF53/'2002 US IO'!CF$92</f>
        <v>0.15213768882542347</v>
      </c>
      <c r="CH53">
        <f>'2002 US IO'!CH53*AVERAGE('Wage Ratios'!$CW$5:$CY$5)</f>
        <v>31.39374470097836</v>
      </c>
      <c r="CI53" s="106">
        <f>'2006 AMS'!$D$36/1000*'2002 US IO'!CH53/'2002 US IO'!CH$92</f>
        <v>2.2472603560432547</v>
      </c>
      <c r="CJ53">
        <v>0</v>
      </c>
      <c r="CK53">
        <v>0</v>
      </c>
    </row>
    <row r="54" spans="1:92" x14ac:dyDescent="0.25">
      <c r="A54" t="s">
        <v>23</v>
      </c>
      <c r="B54">
        <f>'2002 US IO'!B54*AVERAGE('Wage Ratios'!$D$5:$F$5,'Wage Ratios'!$H$5)</f>
        <v>38.354436288999409</v>
      </c>
      <c r="C54">
        <f>'2002 US IO'!C54*'Wage Ratios'!$G$5</f>
        <v>107.94423474650858</v>
      </c>
      <c r="D54">
        <f>'2002 US IO'!D54*'Wage Ratios'!$I$5</f>
        <v>1130.9180573656035</v>
      </c>
      <c r="E54">
        <f>'2002 US IO'!E54*'Wage Ratios'!$J$5</f>
        <v>45.003967442901711</v>
      </c>
      <c r="F54">
        <f>'2002 US IO'!F54*'Wage Ratios'!$K$5</f>
        <v>4.086528119303142</v>
      </c>
      <c r="G54">
        <f>'2002 US IO'!G54*'Wage Ratios'!$L$5</f>
        <v>10.009704350170527</v>
      </c>
      <c r="H54">
        <f>'2002 US IO'!H54*'Wage Ratios'!$M$5</f>
        <v>1531.3688230107252</v>
      </c>
      <c r="I54" s="106">
        <f>'2006 AMS'!$D$5/1000*'2002 US IO'!I54/SUM('2002 US IO'!$I$2:$I$89)</f>
        <v>9.0709587385380974</v>
      </c>
      <c r="J54">
        <f>'2002 US IO'!J54*'Wage Ratios'!$O$5</f>
        <v>66.494241141231996</v>
      </c>
      <c r="K54">
        <f>'2002 US IO'!K54*'Wage Ratios'!$P$5</f>
        <v>44.673913272235254</v>
      </c>
      <c r="L54">
        <f>'2002 US IO'!L54*'Wage Ratios'!$Q$5</f>
        <v>6.1950293433175689</v>
      </c>
      <c r="M54">
        <f>'2002 US IO'!M54*'Wage Ratios'!$R$5</f>
        <v>339.38150458123113</v>
      </c>
      <c r="N54" s="106">
        <f>'2006 AMS'!$D$6/1000*'2002 US IO'!N54/SUM('2002 US IO'!$N$2:$N$89)</f>
        <v>87.170677367058843</v>
      </c>
      <c r="O54" s="106">
        <f>'2006 AMS'!$D$7/1000*'2002 US IO'!O54/'2002 US IO'!$O$92</f>
        <v>224.86541470253943</v>
      </c>
      <c r="P54" s="106">
        <f>'2006 AMS'!$D$8/1000*'2002 US IO'!P54/'2002 US IO'!$P$92</f>
        <v>73.589175823667645</v>
      </c>
      <c r="Q54">
        <f>'2002 US IO'!Q54*'Wage Ratios'!$V$5</f>
        <v>3.2335236500558358</v>
      </c>
      <c r="R54" s="106">
        <f>'2006 AMS'!$D$9/1000*'2002 US IO'!R54/'2002 US IO'!$R$92</f>
        <v>8.3017181982098389</v>
      </c>
      <c r="S54" s="106">
        <f>'2006 AMS'!$D$10/1000*'2002 US IO'!S54/'2002 US IO'!$S$92</f>
        <v>16.553515979245322</v>
      </c>
      <c r="T54" s="106">
        <f>'2006 AMS'!$D$11/1000*'2002 US IO'!T54/'2002 US IO'!$T$92</f>
        <v>5.0669279861444068</v>
      </c>
      <c r="U54" s="106">
        <f>'2006 AMS'!$D$12/1000*'2002 US IO'!U54/'2002 US IO'!$U$92</f>
        <v>1.1527285785346402</v>
      </c>
      <c r="V54" s="106">
        <f>'2006 AMS'!$D$13/1000*'2002 US IO'!V54/'2002 US IO'!V$92</f>
        <v>61.975590278289793</v>
      </c>
      <c r="W54">
        <f>'2002 US IO'!W54*'Wage Ratios'!$AB$5</f>
        <v>1385.0739256853899</v>
      </c>
      <c r="X54">
        <f>'2002 US IO'!X54*'Wage Ratios'!$AC$5</f>
        <v>1206.2165055214505</v>
      </c>
      <c r="Y54" s="108">
        <f>'2002 US IO'!Y54*('Energy Outputs'!$D$16*1000)/'2002 US IO'!Y$92</f>
        <v>264.24687770811522</v>
      </c>
      <c r="Z54" s="108">
        <f>'2002 US IO'!Z54*('Energy Outputs'!$D$20*1000)/'2002 US IO'!Z$92</f>
        <v>15.119150369622558</v>
      </c>
      <c r="AA54" s="105">
        <f>'2002 US IO'!AA54*'Wage Ratios'!$AF$5</f>
        <v>33.401336573363231</v>
      </c>
      <c r="AB54">
        <f>'2002 US IO'!AB54*'Wage Ratios'!$AG$5</f>
        <v>83.781714760427533</v>
      </c>
      <c r="AC54" s="106">
        <f>'2006 AMS'!$D$14/1000*'2002 US IO'!AC54/'2002 US IO'!AC$92</f>
        <v>34.149299557092114</v>
      </c>
      <c r="AD54">
        <f>'2002 US IO'!AD54*'Wage Ratios'!$AI$5</f>
        <v>34.259790871261679</v>
      </c>
      <c r="AE54">
        <f>'2002 US IO'!AE54*'Wage Ratios'!$AJ$5</f>
        <v>7.6392935817272321</v>
      </c>
      <c r="AF54">
        <f>'2002 US IO'!AF54*'Wage Ratios'!$AK$5</f>
        <v>20.239784667795451</v>
      </c>
      <c r="AG54">
        <f>'2002 US IO'!AG54*'Wage Ratios'!$AL$5</f>
        <v>27.894896028065773</v>
      </c>
      <c r="AH54">
        <f>'2002 US IO'!AH54*'Wage Ratios'!$AM$5</f>
        <v>13.747941663189293</v>
      </c>
      <c r="AI54" s="106">
        <f>'2006 AMS'!$D$15/1000*'2002 US IO'!AI54/'2002 US IO'!AI$92</f>
        <v>49.701928493879052</v>
      </c>
      <c r="AJ54" s="106">
        <f>'2006 AMS'!$D$16/1000*'2002 US IO'!AJ54/'2002 US IO'!AJ$92</f>
        <v>50.247888144553421</v>
      </c>
      <c r="AK54" s="106">
        <f>'2006 AMS'!$D$17/1000*'2002 US IO'!AK54/'2002 US IO'!AK$92</f>
        <v>19.881325581148147</v>
      </c>
      <c r="AL54" s="106">
        <f>'2006 AMS'!$D$18/1000*'2002 US IO'!AL54/'2002 US IO'!AL$92</f>
        <v>12.195745921761583</v>
      </c>
      <c r="AM54" s="106">
        <f>'2006 AMS'!$D$19/1000*'2002 US IO'!AM54/'2002 US IO'!AM$92</f>
        <v>11.429654764707752</v>
      </c>
      <c r="AN54">
        <f>'2002 US IO'!AN54*'Wage Ratios'!$AS$5</f>
        <v>45.700257683341135</v>
      </c>
      <c r="AO54">
        <f>'2002 US IO'!AO54*'Wage Ratios'!$AT$5</f>
        <v>17.125432811267608</v>
      </c>
      <c r="AP54">
        <f>'2002 US IO'!AP54*'Wage Ratios'!$AU$5</f>
        <v>14.45753774071116</v>
      </c>
      <c r="AQ54">
        <f>'2002 US IO'!AQ54*'Wage Ratios'!$AV$5</f>
        <v>17.335767033638604</v>
      </c>
      <c r="AR54">
        <f>'2002 US IO'!AR54*'Wage Ratios'!$AW$5</f>
        <v>78.246869528437315</v>
      </c>
      <c r="AS54" s="106">
        <f>'2006 AMS'!$D$20/1000*'2002 US IO'!AS54/'2002 US IO'!AS$92</f>
        <v>26.629963179665804</v>
      </c>
      <c r="AT54" s="106">
        <f>'2006 AMS'!$D$21/1000*'2002 US IO'!AT54/'2002 US IO'!AT$92</f>
        <v>39.990679493072761</v>
      </c>
      <c r="AU54">
        <f>'2002 US IO'!AU54*'Wage Ratios'!$AZ$5</f>
        <v>35.125590304548041</v>
      </c>
      <c r="AV54">
        <f>'2002 US IO'!AV54*'Wage Ratios'!$BA$5</f>
        <v>51.944261376427157</v>
      </c>
      <c r="AW54">
        <f>'2002 US IO'!AW54*'Wage Ratios'!$BB$5</f>
        <v>19.304987379543949</v>
      </c>
      <c r="AX54">
        <f>'2002 US IO'!AX54*'Wage Ratios'!$BC$5</f>
        <v>17.578750154444116</v>
      </c>
      <c r="AY54" s="106">
        <f>'2006 AMS'!$D$22/1000*'2002 US IO'!AY54/'2002 US IO'!AY$92</f>
        <v>60.540985574202836</v>
      </c>
      <c r="AZ54" s="106">
        <f>'2006 AMS'!$D$23/1000*'2002 US IO'!AZ54/'2002 US IO'!AZ$92</f>
        <v>26.962617247543996</v>
      </c>
      <c r="BA54" s="108">
        <f>'2002 US IO'!BA54*('Energy Outputs'!$D$12*1000)/'2002 US IO'!BA$92</f>
        <v>83.177482232963712</v>
      </c>
      <c r="BB54" s="108">
        <f>'2002 US IO'!BB54*('Energy Outputs'!$D$4*1000)/'2002 US IO'!BB$92</f>
        <v>5169.6630989397963</v>
      </c>
      <c r="BC54">
        <f>'2002 US IO'!BC54*'Wage Ratios'!$BI$5</f>
        <v>212.0180408728931</v>
      </c>
      <c r="BD54" s="106">
        <f>'2006 AMS'!$D$24/1000*'2002 US IO'!BC54/'2002 US IO'!BC$92</f>
        <v>83.626082856346756</v>
      </c>
      <c r="BE54">
        <f>'2002 US IO'!BE54*'Wage Ratios'!$BK$5</f>
        <v>92.420189308907169</v>
      </c>
      <c r="BF54" s="106">
        <f>'2006 AMS'!$D$25/1000*'2002 US IO'!BE54/'2002 US IO'!BE$92</f>
        <v>29.031821840593327</v>
      </c>
      <c r="BG54" s="106">
        <f>'2006 AMS'!$D$26/1000*'2002 US IO'!BF54/'2002 US IO'!BF$92</f>
        <v>96.211199974134317</v>
      </c>
      <c r="BH54">
        <f>'2002 US IO'!BH54*'Wage Ratios'!$BN$5</f>
        <v>34.88020329057067</v>
      </c>
      <c r="BI54">
        <f>'2002 US IO'!BI54*'Wage Ratios'!$BO$5</f>
        <v>5.7335202642439524</v>
      </c>
      <c r="BJ54">
        <f>'2002 US IO'!BJ54*'Wage Ratios'!$BP$5</f>
        <v>5.252802319291173</v>
      </c>
      <c r="BK54">
        <f>'2002 US IO'!BK54*'Wage Ratios'!$BQ$5</f>
        <v>79.029837801756798</v>
      </c>
      <c r="BL54">
        <f>'2002 US IO'!BL54*'Wage Ratios'!$BR$5</f>
        <v>14.227563734210358</v>
      </c>
      <c r="BM54">
        <f>'2002 US IO'!BM54*'Wage Ratios'!$BS$5</f>
        <v>11.565292071516847</v>
      </c>
      <c r="BN54">
        <f>'2002 US IO'!BN54*'Wage Ratios'!$BT$5</f>
        <v>2.8453446057993221</v>
      </c>
      <c r="BO54">
        <f>'2002 US IO'!BO54*'Wage Ratios'!$BU$5</f>
        <v>10.51315679381781</v>
      </c>
      <c r="BP54">
        <f>'2002 US IO'!BP54*'Wage Ratios'!$BV$5</f>
        <v>8.2227444782119932</v>
      </c>
      <c r="BQ54">
        <f>'2002 US IO'!BQ54*'Wage Ratios'!$BW$5</f>
        <v>66.008997129116722</v>
      </c>
      <c r="BR54" s="106">
        <f>'2006 AMS'!$D$27/1000*'2002 US IO'!BQ54/'2002 US IO'!BQ$92</f>
        <v>6.9570238773449624</v>
      </c>
      <c r="BS54">
        <f>'2002 US IO'!BS54*'Wage Ratios'!$BY$5</f>
        <v>32.62052448226941</v>
      </c>
      <c r="BT54">
        <f>'2002 US IO'!BT54*'Wage Ratios'!$BZ$5</f>
        <v>8.3251564127219169</v>
      </c>
      <c r="BU54">
        <f>'2002 US IO'!BU54*'Wage Ratios'!$CL$5</f>
        <v>39.275081924369474</v>
      </c>
      <c r="BV54">
        <f>'2002 US IO'!BV54*'Wage Ratios'!$CG$5</f>
        <v>4.771985985800371</v>
      </c>
      <c r="BW54">
        <f>'2002 US IO'!BW54*AVERAGE('Wage Ratios'!$CA$5:$CF$5,'Wage Ratios'!$CH$5:$CK$5)</f>
        <v>158.51792571611884</v>
      </c>
      <c r="BX54">
        <f>'2002 US IO'!BX54*'Wage Ratios'!$CM$5</f>
        <v>8.8615827765210025</v>
      </c>
      <c r="BY54" s="106">
        <f>'2006 AMS'!$D$28/1000*'2002 US IO'!BX54/'2002 US IO'!BX$92</f>
        <v>4.9518530064675117</v>
      </c>
      <c r="BZ54" s="106">
        <f>'2006 AMS'!$D$29/1000*'2002 US IO'!BY54/'2002 US IO'!BY$92</f>
        <v>19.48898318681519</v>
      </c>
      <c r="CA54">
        <f>'2002 US IO'!CA54*'Wage Ratios'!$CP$5</f>
        <v>3140.9918427061475</v>
      </c>
      <c r="CB54" s="106">
        <f>'2006 AMS'!$D$30/1000*'2002 US IO'!CA54/'2002 US IO'!CA$92</f>
        <v>1222.7194479153713</v>
      </c>
      <c r="CC54" s="106">
        <f>'2006 AMS'!$D$31/1000*'2002 US IO'!CB54/'2002 US IO'!CB$92</f>
        <v>1.0680229215544352</v>
      </c>
      <c r="CD54" s="106">
        <f>'2006 AMS'!$D$32/1000*'2002 US IO'!CC54/'2002 US IO'!CC$92</f>
        <v>5.5831555382101357</v>
      </c>
      <c r="CE54" s="106">
        <f>'2006 AMS'!$D$33/1000*'2002 US IO'!CD54/'2002 US IO'!CD$92</f>
        <v>0.1521911497210395</v>
      </c>
      <c r="CF54" s="106">
        <f>'2006 AMS'!$D$34/1000*'2002 US IO'!CE54/'2002 US IO'!CE$92</f>
        <v>3.3799626725033463</v>
      </c>
      <c r="CG54" s="106">
        <f>'2006 AMS'!$D$35/1000*'2002 US IO'!CF54/'2002 US IO'!CF$92</f>
        <v>2.3883132824563691</v>
      </c>
      <c r="CH54">
        <f>'2002 US IO'!CH54*AVERAGE('Wage Ratios'!$CW$5:$CY$5)</f>
        <v>357.63044224230759</v>
      </c>
      <c r="CI54" s="106">
        <f>'2006 AMS'!$D$36/1000*'2002 US IO'!CH54/'2002 US IO'!CH$92</f>
        <v>25.600281923051647</v>
      </c>
      <c r="CJ54">
        <v>0</v>
      </c>
      <c r="CK54">
        <v>0</v>
      </c>
      <c r="CN54" s="109"/>
    </row>
    <row r="55" spans="1:92" x14ac:dyDescent="0.25">
      <c r="A55" t="s">
        <v>110</v>
      </c>
      <c r="B55">
        <f>'2002 US IO'!B55*AVERAGE('Wage Ratios'!$D$5:$F$5,'Wage Ratios'!$H$5)</f>
        <v>10.847396305125136</v>
      </c>
      <c r="C55">
        <f>'2002 US IO'!C55*'Wage Ratios'!$G$5</f>
        <v>256.06889681630662</v>
      </c>
      <c r="D55">
        <f>'2002 US IO'!D55*'Wage Ratios'!$I$5</f>
        <v>2.7673843504666253</v>
      </c>
      <c r="E55">
        <f>'2002 US IO'!E55*'Wage Ratios'!$J$5</f>
        <v>0.76658932674540337</v>
      </c>
      <c r="F55">
        <f>'2002 US IO'!F55*'Wage Ratios'!$K$5</f>
        <v>2.9341421437947806</v>
      </c>
      <c r="G55">
        <f>'2002 US IO'!G55*'Wage Ratios'!$L$5</f>
        <v>4.695004283426895E-2</v>
      </c>
      <c r="H55">
        <f>'2002 US IO'!H55*'Wage Ratios'!$M$5</f>
        <v>2948.0339579105612</v>
      </c>
      <c r="I55" s="106">
        <f>'2006 AMS'!$D$5/1000*'2002 US IO'!I55/SUM('2002 US IO'!$I$2:$I$89)</f>
        <v>1.8718900379353685</v>
      </c>
      <c r="J55">
        <f>'2002 US IO'!J55*'Wage Ratios'!$O$5</f>
        <v>17.96048581313595</v>
      </c>
      <c r="K55">
        <f>'2002 US IO'!K55*'Wage Ratios'!$P$5</f>
        <v>1.1056921892435569</v>
      </c>
      <c r="L55">
        <f>'2002 US IO'!L55*'Wage Ratios'!$Q$5</f>
        <v>14.328306895693052</v>
      </c>
      <c r="M55">
        <f>'2002 US IO'!M55*'Wage Ratios'!$R$5</f>
        <v>62.566074409705379</v>
      </c>
      <c r="N55" s="106">
        <f>'2006 AMS'!$D$6/1000*'2002 US IO'!N55/SUM('2002 US IO'!$N$2:$N$89)</f>
        <v>4.6803926369598354</v>
      </c>
      <c r="O55" s="106">
        <f>'2006 AMS'!$D$7/1000*'2002 US IO'!O55/'2002 US IO'!$O$92</f>
        <v>40.551447115473813</v>
      </c>
      <c r="P55" s="106">
        <f>'2006 AMS'!$D$8/1000*'2002 US IO'!P55/'2002 US IO'!$P$92</f>
        <v>4.3869383961995903</v>
      </c>
      <c r="Q55">
        <f>'2002 US IO'!Q55*'Wage Ratios'!$V$5</f>
        <v>2.5678643646372681</v>
      </c>
      <c r="R55" s="106">
        <f>'2006 AMS'!$D$9/1000*'2002 US IO'!R55/'2002 US IO'!$R$92</f>
        <v>21.935576070321307</v>
      </c>
      <c r="S55" s="106">
        <f>'2006 AMS'!$D$10/1000*'2002 US IO'!S55/'2002 US IO'!$S$92</f>
        <v>1.5888018633602259</v>
      </c>
      <c r="T55" s="106">
        <f>'2006 AMS'!$D$11/1000*'2002 US IO'!T55/'2002 US IO'!$T$92</f>
        <v>0.46114537065095684</v>
      </c>
      <c r="U55" s="106">
        <f>'2006 AMS'!$D$12/1000*'2002 US IO'!U55/'2002 US IO'!$U$92</f>
        <v>6.4510692520021798E-2</v>
      </c>
      <c r="V55" s="106">
        <f>'2006 AMS'!$D$13/1000*'2002 US IO'!V55/'2002 US IO'!V$92</f>
        <v>5.4368701765893768</v>
      </c>
      <c r="W55">
        <f>'2002 US IO'!W55*'Wage Ratios'!$AB$5</f>
        <v>327.96330630087073</v>
      </c>
      <c r="X55">
        <f>'2002 US IO'!X55*'Wage Ratios'!$AC$5</f>
        <v>761.41205577338224</v>
      </c>
      <c r="Y55" s="108">
        <f>'2002 US IO'!Y55*('Energy Outputs'!$D$16*1000)/'2002 US IO'!Y$92</f>
        <v>1406.0693983572942</v>
      </c>
      <c r="Z55" s="108">
        <f>'2002 US IO'!Z55*('Energy Outputs'!$D$20*1000)/'2002 US IO'!Z$92</f>
        <v>4.4151160458590972</v>
      </c>
      <c r="AA55" s="105">
        <f>'2002 US IO'!AA55*'Wage Ratios'!$AF$5</f>
        <v>24.737406599762483</v>
      </c>
      <c r="AB55">
        <f>'2002 US IO'!AB55*'Wage Ratios'!$AG$5</f>
        <v>67.831547354199103</v>
      </c>
      <c r="AC55" s="106">
        <f>'2006 AMS'!$D$14/1000*'2002 US IO'!AC55/'2002 US IO'!AC$92</f>
        <v>9.7168114468528621</v>
      </c>
      <c r="AD55">
        <f>'2002 US IO'!AD55*'Wage Ratios'!$AI$5</f>
        <v>8.9994091795869258E-2</v>
      </c>
      <c r="AE55">
        <f>'2002 US IO'!AE55*'Wage Ratios'!$AJ$5</f>
        <v>4.5671426803400986E-2</v>
      </c>
      <c r="AF55">
        <f>'2002 US IO'!AF55*'Wage Ratios'!$AK$5</f>
        <v>11.985939947479549</v>
      </c>
      <c r="AG55">
        <f>'2002 US IO'!AG55*'Wage Ratios'!$AL$5</f>
        <v>26.715997638314192</v>
      </c>
      <c r="AH55">
        <f>'2002 US IO'!AH55*'Wage Ratios'!$AM$5</f>
        <v>4.2966040084111597E-2</v>
      </c>
      <c r="AI55" s="106">
        <f>'2006 AMS'!$D$15/1000*'2002 US IO'!AI55/'2002 US IO'!AI$92</f>
        <v>43.72955304320142</v>
      </c>
      <c r="AJ55" s="106">
        <f>'2006 AMS'!$D$16/1000*'2002 US IO'!AJ55/'2002 US IO'!AJ$92</f>
        <v>338.35238866991409</v>
      </c>
      <c r="AK55" s="106">
        <f>'2006 AMS'!$D$17/1000*'2002 US IO'!AK55/'2002 US IO'!AK$92</f>
        <v>63.280581011424893</v>
      </c>
      <c r="AL55" s="106">
        <f>'2006 AMS'!$D$18/1000*'2002 US IO'!AL55/'2002 US IO'!AL$92</f>
        <v>8.1740075193642525</v>
      </c>
      <c r="AM55" s="106">
        <f>'2006 AMS'!$D$19/1000*'2002 US IO'!AM55/'2002 US IO'!AM$92</f>
        <v>32.923767435852689</v>
      </c>
      <c r="AN55">
        <f>'2002 US IO'!AN55*'Wage Ratios'!$AS$5</f>
        <v>14.134970683784033</v>
      </c>
      <c r="AO55">
        <f>'2002 US IO'!AO55*'Wage Ratios'!$AT$5</f>
        <v>10.817283222252062</v>
      </c>
      <c r="AP55">
        <f>'2002 US IO'!AP55*'Wage Ratios'!$AU$5</f>
        <v>8.7768696569344904</v>
      </c>
      <c r="AQ55">
        <f>'2002 US IO'!AQ55*'Wage Ratios'!$AV$5</f>
        <v>5.2218019318625508</v>
      </c>
      <c r="AR55">
        <f>'2002 US IO'!AR55*'Wage Ratios'!$AW$5</f>
        <v>7.3034542512127709</v>
      </c>
      <c r="AS55" s="106">
        <f>'2006 AMS'!$D$20/1000*'2002 US IO'!AS55/'2002 US IO'!AS$92</f>
        <v>7.6160196064548318</v>
      </c>
      <c r="AT55" s="106">
        <f>'2006 AMS'!$D$21/1000*'2002 US IO'!AT55/'2002 US IO'!AT$92</f>
        <v>9.5458371055932503</v>
      </c>
      <c r="AU55">
        <f>'2002 US IO'!AU55*'Wage Ratios'!$AZ$5</f>
        <v>12.215509518154375</v>
      </c>
      <c r="AV55">
        <f>'2002 US IO'!AV55*'Wage Ratios'!$BA$5</f>
        <v>5.8250786708464624</v>
      </c>
      <c r="AW55">
        <f>'2002 US IO'!AW55*'Wage Ratios'!$BB$5</f>
        <v>2.6688545736214793</v>
      </c>
      <c r="AX55">
        <f>'2002 US IO'!AX55*'Wage Ratios'!$BC$5</f>
        <v>6.9010690887672048</v>
      </c>
      <c r="AY55" s="106">
        <f>'2006 AMS'!$D$22/1000*'2002 US IO'!AY55/'2002 US IO'!AY$92</f>
        <v>16.272248950035511</v>
      </c>
      <c r="AZ55" s="106">
        <f>'2006 AMS'!$D$23/1000*'2002 US IO'!AZ55/'2002 US IO'!AZ$92</f>
        <v>21.793849575672947</v>
      </c>
      <c r="BA55" s="108">
        <f>'2002 US IO'!BA55*('Energy Outputs'!$D$12*1000)/'2002 US IO'!BA$92</f>
        <v>258.46657685145067</v>
      </c>
      <c r="BB55" s="108">
        <f>'2002 US IO'!BB55*('Energy Outputs'!$D$4*1000)/'2002 US IO'!BB$92</f>
        <v>78.634664213322353</v>
      </c>
      <c r="BC55">
        <f>'2002 US IO'!BC55*'Wage Ratios'!$BI$5</f>
        <v>2566.8526918591801</v>
      </c>
      <c r="BD55" s="106">
        <f>'2006 AMS'!$D$24/1000*'2002 US IO'!BC55/'2002 US IO'!BC$92</f>
        <v>1012.4413705819533</v>
      </c>
      <c r="BE55">
        <f>'2002 US IO'!BE55*'Wage Ratios'!$BK$5</f>
        <v>17.402609017572935</v>
      </c>
      <c r="BF55" s="106">
        <f>'2006 AMS'!$D$25/1000*'2002 US IO'!BE55/'2002 US IO'!BE$92</f>
        <v>5.4666566725046506</v>
      </c>
      <c r="BG55" s="106">
        <f>'2006 AMS'!$D$26/1000*'2002 US IO'!BF55/'2002 US IO'!BF$92</f>
        <v>45.698992290009699</v>
      </c>
      <c r="BH55">
        <f>'2002 US IO'!BH55*'Wage Ratios'!$BN$5</f>
        <v>3.8429254975254916</v>
      </c>
      <c r="BI55">
        <f>'2002 US IO'!BI55*'Wage Ratios'!$BO$5</f>
        <v>5.1238574014808635E-2</v>
      </c>
      <c r="BJ55">
        <f>'2002 US IO'!BJ55*'Wage Ratios'!$BP$5</f>
        <v>6.0351721270314393E-2</v>
      </c>
      <c r="BK55">
        <f>'2002 US IO'!BK55*'Wage Ratios'!$BQ$5</f>
        <v>11.180648381426442</v>
      </c>
      <c r="BL55">
        <f>'2002 US IO'!BL55*'Wage Ratios'!$BR$5</f>
        <v>9.4897607208317566E-2</v>
      </c>
      <c r="BM55">
        <f>'2002 US IO'!BM55*'Wage Ratios'!$BS$5</f>
        <v>9.1365733202767377E-2</v>
      </c>
      <c r="BN55">
        <f>'2002 US IO'!BN55*'Wage Ratios'!$BT$5</f>
        <v>4.7211792458604872E-2</v>
      </c>
      <c r="BO55">
        <f>'2002 US IO'!BO55*'Wage Ratios'!$BU$5</f>
        <v>5.7585736442329401E-2</v>
      </c>
      <c r="BP55">
        <f>'2002 US IO'!BP55*'Wage Ratios'!$BV$5</f>
        <v>0.15926933869572743</v>
      </c>
      <c r="BQ55">
        <f>'2002 US IO'!BQ55*'Wage Ratios'!$BW$5</f>
        <v>43.405350973616031</v>
      </c>
      <c r="BR55" s="106">
        <f>'2006 AMS'!$D$27/1000*'2002 US IO'!BQ55/'2002 US IO'!BQ$92</f>
        <v>4.5747106646282392</v>
      </c>
      <c r="BS55">
        <f>'2002 US IO'!BS55*'Wage Ratios'!$BY$5</f>
        <v>32.845635482378093</v>
      </c>
      <c r="BT55">
        <f>'2002 US IO'!BT55*'Wage Ratios'!$BZ$5</f>
        <v>3.8736744074103449</v>
      </c>
      <c r="BU55">
        <f>'2002 US IO'!BU55*'Wage Ratios'!$CL$5</f>
        <v>6.2710879235609083</v>
      </c>
      <c r="BV55">
        <f>'2002 US IO'!BV55*'Wage Ratios'!$CG$5</f>
        <v>0.76194732692298617</v>
      </c>
      <c r="BW55">
        <f>'2002 US IO'!BW55*AVERAGE('Wage Ratios'!$CA$5:$CF$5,'Wage Ratios'!$CH$5:$CK$5)</f>
        <v>25.310700854565734</v>
      </c>
      <c r="BX55">
        <f>'2002 US IO'!BX55*'Wage Ratios'!$CM$5</f>
        <v>320.23759140616033</v>
      </c>
      <c r="BY55" s="106">
        <f>'2006 AMS'!$D$28/1000*'2002 US IO'!BX55/'2002 US IO'!BX$92</f>
        <v>178.94878598776364</v>
      </c>
      <c r="BZ55" s="106">
        <f>'2006 AMS'!$D$29/1000*'2002 US IO'!BY55/'2002 US IO'!BY$92</f>
        <v>153.0163059749641</v>
      </c>
      <c r="CA55">
        <f>'2002 US IO'!CA55*'Wage Ratios'!$CP$5</f>
        <v>9.329031218003923</v>
      </c>
      <c r="CB55" s="106">
        <f>'2006 AMS'!$D$30/1000*'2002 US IO'!CA55/'2002 US IO'!CA$92</f>
        <v>3.6315878778708983</v>
      </c>
      <c r="CC55" s="106">
        <f>'2006 AMS'!$D$31/1000*'2002 US IO'!CB55/'2002 US IO'!CB$92</f>
        <v>7.479958594560479</v>
      </c>
      <c r="CD55" s="106">
        <f>'2006 AMS'!$D$32/1000*'2002 US IO'!CC55/'2002 US IO'!CC$92</f>
        <v>0.69444643226791525</v>
      </c>
      <c r="CE55" s="106">
        <f>'2006 AMS'!$D$33/1000*'2002 US IO'!CD55/'2002 US IO'!CD$92</f>
        <v>2.2849102372815351E-2</v>
      </c>
      <c r="CF55" s="106">
        <f>'2006 AMS'!$D$34/1000*'2002 US IO'!CE55/'2002 US IO'!CE$92</f>
        <v>0.70639109250834886</v>
      </c>
      <c r="CG55" s="106">
        <f>'2006 AMS'!$D$35/1000*'2002 US IO'!CF55/'2002 US IO'!CF$92</f>
        <v>4.5903931116700427</v>
      </c>
      <c r="CH55">
        <f>'2002 US IO'!CH55*AVERAGE('Wage Ratios'!$CW$5:$CY$5)</f>
        <v>1.4629453345586509</v>
      </c>
      <c r="CI55" s="106">
        <f>'2006 AMS'!$D$36/1000*'2002 US IO'!CH55/'2002 US IO'!CH$92</f>
        <v>0.10472210578018863</v>
      </c>
      <c r="CJ55">
        <v>0</v>
      </c>
      <c r="CK55">
        <v>0</v>
      </c>
    </row>
    <row r="56" spans="1:92" x14ac:dyDescent="0.25">
      <c r="A56" t="s">
        <v>109</v>
      </c>
      <c r="B56">
        <f>'2002 US IO'!B56*AVERAGE('Wage Ratios'!$D$5:$F$5,'Wage Ratios'!$H$5)</f>
        <v>88.726857360875584</v>
      </c>
      <c r="C56">
        <f>'2002 US IO'!C56*'Wage Ratios'!$G$5</f>
        <v>220.36815651881327</v>
      </c>
      <c r="D56">
        <f>'2002 US IO'!D56*'Wage Ratios'!$I$5</f>
        <v>21.69683475488101</v>
      </c>
      <c r="E56">
        <f>'2002 US IO'!E56*'Wage Ratios'!$J$5</f>
        <v>33.193753954640535</v>
      </c>
      <c r="F56">
        <f>'2002 US IO'!F56*'Wage Ratios'!$K$5</f>
        <v>4.4108202910865515</v>
      </c>
      <c r="G56">
        <f>'2002 US IO'!G56*'Wage Ratios'!$L$5</f>
        <v>4.4097790777983628</v>
      </c>
      <c r="H56">
        <f>'2002 US IO'!H56*'Wage Ratios'!$M$5</f>
        <v>79.844890363094308</v>
      </c>
      <c r="I56" s="106">
        <f>'2006 AMS'!$D$5/1000*'2002 US IO'!I56/SUM('2002 US IO'!$I$2:$I$89)</f>
        <v>24.468262947484977</v>
      </c>
      <c r="J56">
        <f>'2002 US IO'!J56*'Wage Ratios'!$O$5</f>
        <v>847.96581446938524</v>
      </c>
      <c r="K56">
        <f>'2002 US IO'!K56*'Wage Ratios'!$P$5</f>
        <v>31.624766694508899</v>
      </c>
      <c r="L56">
        <f>'2002 US IO'!L56*'Wage Ratios'!$Q$5</f>
        <v>9.9636337255019498</v>
      </c>
      <c r="M56">
        <f>'2002 US IO'!M56*'Wage Ratios'!$R$5</f>
        <v>34.590832355694396</v>
      </c>
      <c r="N56" s="106">
        <f>'2006 AMS'!$D$6/1000*'2002 US IO'!N56/SUM('2002 US IO'!$N$2:$N$89)</f>
        <v>76.149603390440802</v>
      </c>
      <c r="O56" s="106">
        <f>'2006 AMS'!$D$7/1000*'2002 US IO'!O56/'2002 US IO'!$O$92</f>
        <v>62.434996366225668</v>
      </c>
      <c r="P56" s="106">
        <f>'2006 AMS'!$D$8/1000*'2002 US IO'!P56/'2002 US IO'!$P$92</f>
        <v>74.354470224432163</v>
      </c>
      <c r="Q56">
        <f>'2002 US IO'!Q56*'Wage Ratios'!$V$5</f>
        <v>40.668378716243119</v>
      </c>
      <c r="R56" s="106">
        <f>'2006 AMS'!$D$9/1000*'2002 US IO'!R56/'2002 US IO'!$R$92</f>
        <v>51.588386109547891</v>
      </c>
      <c r="S56" s="106">
        <f>'2006 AMS'!$D$10/1000*'2002 US IO'!S56/'2002 US IO'!$S$92</f>
        <v>79.218705873968631</v>
      </c>
      <c r="T56" s="106">
        <f>'2006 AMS'!$D$11/1000*'2002 US IO'!T56/'2002 US IO'!$T$92</f>
        <v>16.517785383728956</v>
      </c>
      <c r="U56" s="106">
        <f>'2006 AMS'!$D$12/1000*'2002 US IO'!U56/'2002 US IO'!$U$92</f>
        <v>20.868704860259957</v>
      </c>
      <c r="V56" s="106">
        <f>'2006 AMS'!$D$13/1000*'2002 US IO'!V56/'2002 US IO'!V$92</f>
        <v>55.171079009650462</v>
      </c>
      <c r="W56">
        <f>'2002 US IO'!W56*'Wage Ratios'!$AB$5</f>
        <v>92.840094887590581</v>
      </c>
      <c r="X56">
        <f>'2002 US IO'!X56*'Wage Ratios'!$AC$5</f>
        <v>172.53193907133806</v>
      </c>
      <c r="Y56" s="108">
        <f>'2002 US IO'!Y56*('Energy Outputs'!$D$16*1000)/'2002 US IO'!Y$92</f>
        <v>2.8486971759962301</v>
      </c>
      <c r="Z56" s="108">
        <f>'2002 US IO'!Z56*('Energy Outputs'!$D$20*1000)/'2002 US IO'!Z$92</f>
        <v>6.0966756458279949</v>
      </c>
      <c r="AA56" s="105">
        <f>'2002 US IO'!AA56*'Wage Ratios'!$AF$5</f>
        <v>2.6299548743150387</v>
      </c>
      <c r="AB56">
        <f>'2002 US IO'!AB56*'Wage Ratios'!$AG$5</f>
        <v>70.523301033093375</v>
      </c>
      <c r="AC56" s="106">
        <f>'2006 AMS'!$D$14/1000*'2002 US IO'!AC56/'2002 US IO'!AC$92</f>
        <v>79.381925840666256</v>
      </c>
      <c r="AD56">
        <f>'2002 US IO'!AD56*'Wage Ratios'!$AI$5</f>
        <v>31.274472190610926</v>
      </c>
      <c r="AE56">
        <f>'2002 US IO'!AE56*'Wage Ratios'!$AJ$5</f>
        <v>9.6972616393545739</v>
      </c>
      <c r="AF56">
        <f>'2002 US IO'!AF56*'Wage Ratios'!$AK$5</f>
        <v>30.208509785268724</v>
      </c>
      <c r="AG56">
        <f>'2002 US IO'!AG56*'Wage Ratios'!$AL$5</f>
        <v>14.062563386876329</v>
      </c>
      <c r="AH56">
        <f>'2002 US IO'!AH56*'Wage Ratios'!$AM$5</f>
        <v>3.4967111676789524</v>
      </c>
      <c r="AI56" s="106">
        <f>'2006 AMS'!$D$15/1000*'2002 US IO'!AI56/'2002 US IO'!AI$92</f>
        <v>650.13852673894121</v>
      </c>
      <c r="AJ56" s="106">
        <f>'2006 AMS'!$D$16/1000*'2002 US IO'!AJ56/'2002 US IO'!AJ$92</f>
        <v>1054.3332891970251</v>
      </c>
      <c r="AK56" s="106">
        <f>'2006 AMS'!$D$17/1000*'2002 US IO'!AK56/'2002 US IO'!AK$92</f>
        <v>459.02830456981587</v>
      </c>
      <c r="AL56" s="106">
        <f>'2006 AMS'!$D$18/1000*'2002 US IO'!AL56/'2002 US IO'!AL$92</f>
        <v>114.77924192063216</v>
      </c>
      <c r="AM56" s="106">
        <f>'2006 AMS'!$D$19/1000*'2002 US IO'!AM56/'2002 US IO'!AM$92</f>
        <v>52.956049214400132</v>
      </c>
      <c r="AN56">
        <f>'2002 US IO'!AN56*'Wage Ratios'!$AS$5</f>
        <v>2.0105529838738239</v>
      </c>
      <c r="AO56">
        <f>'2002 US IO'!AO56*'Wage Ratios'!$AT$5</f>
        <v>15.684449659941805</v>
      </c>
      <c r="AP56">
        <f>'2002 US IO'!AP56*'Wage Ratios'!$AU$5</f>
        <v>45.440185073613833</v>
      </c>
      <c r="AQ56">
        <f>'2002 US IO'!AQ56*'Wage Ratios'!$AV$5</f>
        <v>5.9309769064192981</v>
      </c>
      <c r="AR56">
        <f>'2002 US IO'!AR56*'Wage Ratios'!$AW$5</f>
        <v>26.868190156252105</v>
      </c>
      <c r="AS56" s="106">
        <f>'2006 AMS'!$D$20/1000*'2002 US IO'!AS56/'2002 US IO'!AS$92</f>
        <v>122.4505503608508</v>
      </c>
      <c r="AT56" s="106">
        <f>'2006 AMS'!$D$21/1000*'2002 US IO'!AT56/'2002 US IO'!AT$92</f>
        <v>79.613154053468605</v>
      </c>
      <c r="AU56">
        <f>'2002 US IO'!AU56*'Wage Ratios'!$AZ$5</f>
        <v>73.373770400548096</v>
      </c>
      <c r="AV56">
        <f>'2002 US IO'!AV56*'Wage Ratios'!$BA$5</f>
        <v>299.18479680707702</v>
      </c>
      <c r="AW56">
        <f>'2002 US IO'!AW56*'Wage Ratios'!$BB$5</f>
        <v>62.000046958232964</v>
      </c>
      <c r="AX56">
        <f>'2002 US IO'!AX56*'Wage Ratios'!$BC$5</f>
        <v>28.446907599194482</v>
      </c>
      <c r="AY56" s="106">
        <f>'2006 AMS'!$D$22/1000*'2002 US IO'!AY56/'2002 US IO'!AY$92</f>
        <v>132.54177454399704</v>
      </c>
      <c r="AZ56" s="106">
        <f>'2006 AMS'!$D$23/1000*'2002 US IO'!AZ56/'2002 US IO'!AZ$92</f>
        <v>113.69622771112331</v>
      </c>
      <c r="BA56" s="108">
        <f>'2002 US IO'!BA56*('Energy Outputs'!$D$12*1000)/'2002 US IO'!BA$92</f>
        <v>19.332620348418839</v>
      </c>
      <c r="BB56" s="108">
        <f>'2002 US IO'!BB56*('Energy Outputs'!$D$4*1000)/'2002 US IO'!BB$92</f>
        <v>53.18987412164072</v>
      </c>
      <c r="BC56">
        <f>'2002 US IO'!BC56*'Wage Ratios'!$BI$5</f>
        <v>33.945502938642747</v>
      </c>
      <c r="BD56" s="106">
        <f>'2006 AMS'!$D$24/1000*'2002 US IO'!BC56/'2002 US IO'!BC$92</f>
        <v>13.389093822676848</v>
      </c>
      <c r="BE56">
        <f>'2002 US IO'!BE56*'Wage Ratios'!$BK$5</f>
        <v>63.921997551309346</v>
      </c>
      <c r="BF56" s="106">
        <f>'2006 AMS'!$D$25/1000*'2002 US IO'!BE56/'2002 US IO'!BE$92</f>
        <v>20.079725636588826</v>
      </c>
      <c r="BG56" s="106">
        <f>'2006 AMS'!$D$26/1000*'2002 US IO'!BF56/'2002 US IO'!BF$92</f>
        <v>122.17368760185336</v>
      </c>
      <c r="BH56">
        <f>'2002 US IO'!BH56*'Wage Ratios'!$BN$5</f>
        <v>438.91597806411232</v>
      </c>
      <c r="BI56">
        <f>'2002 US IO'!BI56*'Wage Ratios'!$BO$5</f>
        <v>7.6208443658008456</v>
      </c>
      <c r="BJ56">
        <f>'2002 US IO'!BJ56*'Wage Ratios'!$BP$5</f>
        <v>11.401822223774985</v>
      </c>
      <c r="BK56">
        <f>'2002 US IO'!BK56*'Wage Ratios'!$BQ$5</f>
        <v>16.454771661743457</v>
      </c>
      <c r="BL56">
        <f>'2002 US IO'!BL56*'Wage Ratios'!$BR$5</f>
        <v>11.551104043495314</v>
      </c>
      <c r="BM56">
        <f>'2002 US IO'!BM56*'Wage Ratios'!$BS$5</f>
        <v>23.897220891383245</v>
      </c>
      <c r="BN56">
        <f>'2002 US IO'!BN56*'Wage Ratios'!$BT$5</f>
        <v>9.7608210230120154</v>
      </c>
      <c r="BO56">
        <f>'2002 US IO'!BO56*'Wage Ratios'!$BU$5</f>
        <v>17.728414677005084</v>
      </c>
      <c r="BP56">
        <f>'2002 US IO'!BP56*'Wage Ratios'!$BV$5</f>
        <v>18.66079775733413</v>
      </c>
      <c r="BQ56">
        <f>'2002 US IO'!BQ56*'Wage Ratios'!$BW$5</f>
        <v>18.603675771905522</v>
      </c>
      <c r="BR56" s="106">
        <f>'2006 AMS'!$D$27/1000*'2002 US IO'!BQ56/'2002 US IO'!BQ$92</f>
        <v>1.9607359932823532</v>
      </c>
      <c r="BS56">
        <f>'2002 US IO'!BS56*'Wage Ratios'!$BY$5</f>
        <v>26.55741019345211</v>
      </c>
      <c r="BT56">
        <f>'2002 US IO'!BT56*'Wage Ratios'!$BZ$5</f>
        <v>7.7476653333406427</v>
      </c>
      <c r="BU56">
        <f>'2002 US IO'!BU56*'Wage Ratios'!$CL$5</f>
        <v>37.403253098966289</v>
      </c>
      <c r="BV56">
        <f>'2002 US IO'!BV56*'Wage Ratios'!$CG$5</f>
        <v>4.5445557556141729</v>
      </c>
      <c r="BW56">
        <f>'2002 US IO'!BW56*AVERAGE('Wage Ratios'!$CA$5:$CF$5,'Wage Ratios'!$CH$5:$CK$5)</f>
        <v>150.96304847181588</v>
      </c>
      <c r="BX56">
        <f>'2002 US IO'!BX56*'Wage Ratios'!$CM$5</f>
        <v>15.181037110755524</v>
      </c>
      <c r="BY56" s="106">
        <f>'2006 AMS'!$D$28/1000*'2002 US IO'!BX56/'2002 US IO'!BX$92</f>
        <v>8.4831644813346205</v>
      </c>
      <c r="BZ56" s="106">
        <f>'2006 AMS'!$D$29/1000*'2002 US IO'!BY56/'2002 US IO'!BY$92</f>
        <v>60.794654147021646</v>
      </c>
      <c r="CA56">
        <f>'2002 US IO'!CA56*'Wage Ratios'!$CP$5</f>
        <v>76.365859716069522</v>
      </c>
      <c r="CB56" s="106">
        <f>'2006 AMS'!$D$30/1000*'2002 US IO'!CA56/'2002 US IO'!CA$92</f>
        <v>29.727559480437257</v>
      </c>
      <c r="CC56" s="106">
        <f>'2006 AMS'!$D$31/1000*'2002 US IO'!CB56/'2002 US IO'!CB$92</f>
        <v>3.2663294348390322</v>
      </c>
      <c r="CD56" s="106">
        <f>'2006 AMS'!$D$32/1000*'2002 US IO'!CC56/'2002 US IO'!CC$92</f>
        <v>33.642118948903288</v>
      </c>
      <c r="CE56" s="106">
        <f>'2006 AMS'!$D$33/1000*'2002 US IO'!CD56/'2002 US IO'!CD$92</f>
        <v>2.1849510815034612</v>
      </c>
      <c r="CF56" s="106">
        <f>'2006 AMS'!$D$34/1000*'2002 US IO'!CE56/'2002 US IO'!CE$92</f>
        <v>32.595617652838527</v>
      </c>
      <c r="CG56" s="106">
        <f>'2006 AMS'!$D$35/1000*'2002 US IO'!CF56/'2002 US IO'!CF$92</f>
        <v>6.3473214303753478</v>
      </c>
      <c r="CH56">
        <f>'2002 US IO'!CH56*AVERAGE('Wage Ratios'!$CW$5:$CY$5)</f>
        <v>265.72515137237951</v>
      </c>
      <c r="CI56" s="106">
        <f>'2006 AMS'!$D$36/1000*'2002 US IO'!CH56/'2002 US IO'!CH$92</f>
        <v>19.021419839224581</v>
      </c>
      <c r="CJ56">
        <v>0</v>
      </c>
      <c r="CK56">
        <v>0</v>
      </c>
    </row>
    <row r="57" spans="1:92" x14ac:dyDescent="0.25">
      <c r="A57" t="s">
        <v>108</v>
      </c>
      <c r="B57">
        <f>'2002 US IO'!B57*AVERAGE('Wage Ratios'!$D$5:$F$5,'Wage Ratios'!$H$5)</f>
        <v>168.66954436790931</v>
      </c>
      <c r="C57">
        <f>'2002 US IO'!C57*'Wage Ratios'!$G$5</f>
        <v>445.81572334989016</v>
      </c>
      <c r="D57">
        <f>'2002 US IO'!D57*'Wage Ratios'!$I$5</f>
        <v>460.97802932071789</v>
      </c>
      <c r="E57">
        <f>'2002 US IO'!E57*'Wage Ratios'!$J$5</f>
        <v>118.81256978149432</v>
      </c>
      <c r="F57">
        <f>'2002 US IO'!F57*'Wage Ratios'!$K$5</f>
        <v>78.112037078276686</v>
      </c>
      <c r="G57">
        <f>'2002 US IO'!G57*'Wage Ratios'!$L$5</f>
        <v>40.662383966236071</v>
      </c>
      <c r="H57">
        <f>'2002 US IO'!H57*'Wage Ratios'!$M$5</f>
        <v>142.72241680215356</v>
      </c>
      <c r="I57" s="106">
        <f>'2006 AMS'!$D$5/1000*'2002 US IO'!I57/SUM('2002 US IO'!$I$2:$I$89)</f>
        <v>22.780360308177219</v>
      </c>
      <c r="J57">
        <f>'2002 US IO'!J57*'Wage Ratios'!$O$5</f>
        <v>41.068685680850841</v>
      </c>
      <c r="K57">
        <f>'2002 US IO'!K57*'Wage Ratios'!$P$5</f>
        <v>725.21271630574051</v>
      </c>
      <c r="L57">
        <f>'2002 US IO'!L57*'Wage Ratios'!$Q$5</f>
        <v>15.990939595447031</v>
      </c>
      <c r="M57">
        <f>'2002 US IO'!M57*'Wage Ratios'!$R$5</f>
        <v>53.439601036611307</v>
      </c>
      <c r="N57" s="106">
        <f>'2006 AMS'!$D$6/1000*'2002 US IO'!N57/SUM('2002 US IO'!$N$2:$N$89)</f>
        <v>69.242398022529017</v>
      </c>
      <c r="O57" s="106">
        <f>'2006 AMS'!$D$7/1000*'2002 US IO'!O57/'2002 US IO'!$O$92</f>
        <v>22.113472176548491</v>
      </c>
      <c r="P57" s="106">
        <f>'2006 AMS'!$D$8/1000*'2002 US IO'!P57/'2002 US IO'!$P$92</f>
        <v>8.3580022935488127</v>
      </c>
      <c r="Q57">
        <f>'2002 US IO'!Q57*'Wage Ratios'!$V$5</f>
        <v>16.070534515477064</v>
      </c>
      <c r="R57" s="106">
        <f>'2006 AMS'!$D$9/1000*'2002 US IO'!R57/'2002 US IO'!$R$92</f>
        <v>66.054199742408713</v>
      </c>
      <c r="S57" s="106">
        <f>'2006 AMS'!$D$10/1000*'2002 US IO'!S57/'2002 US IO'!$S$92</f>
        <v>78.477507495946824</v>
      </c>
      <c r="T57" s="106">
        <f>'2006 AMS'!$D$11/1000*'2002 US IO'!T57/'2002 US IO'!$T$92</f>
        <v>15.692798640396829</v>
      </c>
      <c r="U57" s="106">
        <f>'2006 AMS'!$D$12/1000*'2002 US IO'!U57/'2002 US IO'!$U$92</f>
        <v>6.6832657804232385</v>
      </c>
      <c r="V57" s="106">
        <f>'2006 AMS'!$D$13/1000*'2002 US IO'!V57/'2002 US IO'!V$92</f>
        <v>115.39559546440069</v>
      </c>
      <c r="W57">
        <f>'2002 US IO'!W57*'Wage Ratios'!$AB$5</f>
        <v>1017.515704940784</v>
      </c>
      <c r="X57">
        <f>'2002 US IO'!X57*'Wage Ratios'!$AC$5</f>
        <v>784.46062632458234</v>
      </c>
      <c r="Y57" s="108">
        <f>'2002 US IO'!Y57*('Energy Outputs'!$D$16*1000)/'2002 US IO'!Y$92</f>
        <v>21.765976024185619</v>
      </c>
      <c r="Z57" s="108">
        <f>'2002 US IO'!Z57*('Energy Outputs'!$D$20*1000)/'2002 US IO'!Z$92</f>
        <v>97.763796400601549</v>
      </c>
      <c r="AA57" s="105">
        <f>'2002 US IO'!AA57*'Wage Ratios'!$AF$5</f>
        <v>137.56226313639954</v>
      </c>
      <c r="AB57">
        <f>'2002 US IO'!AB57*'Wage Ratios'!$AG$5</f>
        <v>1481.1107266217982</v>
      </c>
      <c r="AC57" s="106">
        <f>'2006 AMS'!$D$14/1000*'2002 US IO'!AC57/'2002 US IO'!AC$92</f>
        <v>27.569861587475156</v>
      </c>
      <c r="AD57">
        <f>'2002 US IO'!AD57*'Wage Ratios'!$AI$5</f>
        <v>934.18914891853785</v>
      </c>
      <c r="AE57">
        <f>'2002 US IO'!AE57*'Wage Ratios'!$AJ$5</f>
        <v>224.03616891250851</v>
      </c>
      <c r="AF57">
        <f>'2002 US IO'!AF57*'Wage Ratios'!$AK$5</f>
        <v>479.75982856530425</v>
      </c>
      <c r="AG57">
        <f>'2002 US IO'!AG57*'Wage Ratios'!$AL$5</f>
        <v>330.48068382641026</v>
      </c>
      <c r="AH57">
        <f>'2002 US IO'!AH57*'Wage Ratios'!$AM$5</f>
        <v>249.62552843776197</v>
      </c>
      <c r="AI57" s="106">
        <f>'2006 AMS'!$D$15/1000*'2002 US IO'!AI57/'2002 US IO'!AI$92</f>
        <v>46.774619869824029</v>
      </c>
      <c r="AJ57" s="106">
        <f>'2006 AMS'!$D$16/1000*'2002 US IO'!AJ57/'2002 US IO'!AJ$92</f>
        <v>173.94315384266665</v>
      </c>
      <c r="AK57" s="106">
        <f>'2006 AMS'!$D$17/1000*'2002 US IO'!AK57/'2002 US IO'!AK$92</f>
        <v>52.764368850001318</v>
      </c>
      <c r="AL57" s="106">
        <f>'2006 AMS'!$D$18/1000*'2002 US IO'!AL57/'2002 US IO'!AL$92</f>
        <v>63.967450053491547</v>
      </c>
      <c r="AM57" s="106">
        <f>'2006 AMS'!$D$19/1000*'2002 US IO'!AM57/'2002 US IO'!AM$92</f>
        <v>22.87969062503392</v>
      </c>
      <c r="AN57">
        <f>'2002 US IO'!AN57*'Wage Ratios'!$AS$5</f>
        <v>5.1705108036312462</v>
      </c>
      <c r="AO57">
        <f>'2002 US IO'!AO57*'Wage Ratios'!$AT$5</f>
        <v>438.98252651343284</v>
      </c>
      <c r="AP57">
        <f>'2002 US IO'!AP57*'Wage Ratios'!$AU$5</f>
        <v>236.41184972750284</v>
      </c>
      <c r="AQ57">
        <f>'2002 US IO'!AQ57*'Wage Ratios'!$AV$5</f>
        <v>115.64259640123963</v>
      </c>
      <c r="AR57">
        <f>'2002 US IO'!AR57*'Wage Ratios'!$AW$5</f>
        <v>424.46105319962686</v>
      </c>
      <c r="AS57" s="106">
        <f>'2006 AMS'!$D$20/1000*'2002 US IO'!AS57/'2002 US IO'!AS$92</f>
        <v>62.583969179532033</v>
      </c>
      <c r="AT57" s="106">
        <f>'2006 AMS'!$D$21/1000*'2002 US IO'!AT57/'2002 US IO'!AT$92</f>
        <v>86.424894869519363</v>
      </c>
      <c r="AU57">
        <f>'2002 US IO'!AU57*'Wage Ratios'!$AZ$5</f>
        <v>483.77604965550267</v>
      </c>
      <c r="AV57">
        <f>'2002 US IO'!AV57*'Wage Ratios'!$BA$5</f>
        <v>700.22138793105796</v>
      </c>
      <c r="AW57">
        <f>'2002 US IO'!AW57*'Wage Ratios'!$BB$5</f>
        <v>68.255949787233504</v>
      </c>
      <c r="AX57">
        <f>'2002 US IO'!AX57*'Wage Ratios'!$BC$5</f>
        <v>89.43784961177947</v>
      </c>
      <c r="AY57" s="106">
        <f>'2006 AMS'!$D$22/1000*'2002 US IO'!AY57/'2002 US IO'!AY$92</f>
        <v>198.88872925649488</v>
      </c>
      <c r="AZ57" s="106">
        <f>'2006 AMS'!$D$23/1000*'2002 US IO'!AZ57/'2002 US IO'!AZ$92</f>
        <v>35.570287880215908</v>
      </c>
      <c r="BA57" s="108">
        <f>'2002 US IO'!BA57*('Energy Outputs'!$D$12*1000)/'2002 US IO'!BA$92</f>
        <v>23.503335177022169</v>
      </c>
      <c r="BB57" s="108">
        <f>'2002 US IO'!BB57*('Energy Outputs'!$D$4*1000)/'2002 US IO'!BB$92</f>
        <v>293.77557921194688</v>
      </c>
      <c r="BC57">
        <f>'2002 US IO'!BC57*'Wage Ratios'!$BI$5</f>
        <v>117.50249349918079</v>
      </c>
      <c r="BD57" s="106">
        <f>'2006 AMS'!$D$24/1000*'2002 US IO'!BC57/'2002 US IO'!BC$92</f>
        <v>46.346401545521239</v>
      </c>
      <c r="BE57">
        <f>'2002 US IO'!BE57*'Wage Ratios'!$BK$5</f>
        <v>616.51032832203157</v>
      </c>
      <c r="BF57" s="106">
        <f>'2006 AMS'!$D$25/1000*'2002 US IO'!BE57/'2002 US IO'!BE$92</f>
        <v>193.66350738480824</v>
      </c>
      <c r="BG57" s="106">
        <f>'2006 AMS'!$D$26/1000*'2002 US IO'!BF57/'2002 US IO'!BF$92</f>
        <v>51.926885536659711</v>
      </c>
      <c r="BH57">
        <f>'2002 US IO'!BH57*'Wage Ratios'!$BN$5</f>
        <v>214.60279601102917</v>
      </c>
      <c r="BI57">
        <f>'2002 US IO'!BI57*'Wage Ratios'!$BO$5</f>
        <v>76.758023423955919</v>
      </c>
      <c r="BJ57">
        <f>'2002 US IO'!BJ57*'Wage Ratios'!$BP$5</f>
        <v>59.853877168362239</v>
      </c>
      <c r="BK57">
        <f>'2002 US IO'!BK57*'Wage Ratios'!$BQ$5</f>
        <v>284.07047788644161</v>
      </c>
      <c r="BL57">
        <f>'2002 US IO'!BL57*'Wage Ratios'!$BR$5</f>
        <v>122.9527812931554</v>
      </c>
      <c r="BM57">
        <f>'2002 US IO'!BM57*'Wage Ratios'!$BS$5</f>
        <v>169.98805055743344</v>
      </c>
      <c r="BN57">
        <f>'2002 US IO'!BN57*'Wage Ratios'!$BT$5</f>
        <v>45.985740588348669</v>
      </c>
      <c r="BO57">
        <f>'2002 US IO'!BO57*'Wage Ratios'!$BU$5</f>
        <v>130.62121244336268</v>
      </c>
      <c r="BP57">
        <f>'2002 US IO'!BP57*'Wage Ratios'!$BV$5</f>
        <v>119.42074359993718</v>
      </c>
      <c r="BQ57">
        <f>'2002 US IO'!BQ57*'Wage Ratios'!$BW$5</f>
        <v>297.48459734643558</v>
      </c>
      <c r="BR57" s="106">
        <f>'2006 AMS'!$D$27/1000*'2002 US IO'!BQ57/'2002 US IO'!BQ$92</f>
        <v>31.353414487319874</v>
      </c>
      <c r="BS57">
        <f>'2002 US IO'!BS57*'Wage Ratios'!$BY$5</f>
        <v>209.14467808150133</v>
      </c>
      <c r="BT57">
        <f>'2002 US IO'!BT57*'Wage Ratios'!$BZ$5</f>
        <v>255.66567641351523</v>
      </c>
      <c r="BU57">
        <f>'2002 US IO'!BU57*'Wage Ratios'!$CL$5</f>
        <v>192.27567767450725</v>
      </c>
      <c r="BV57">
        <f>'2002 US IO'!BV57*'Wage Ratios'!$CG$5</f>
        <v>23.361805865609234</v>
      </c>
      <c r="BW57">
        <f>'2002 US IO'!BW57*AVERAGE('Wage Ratios'!$CA$5:$CF$5,'Wage Ratios'!$CH$5:$CK$5)</f>
        <v>776.04272473107676</v>
      </c>
      <c r="BX57">
        <f>'2002 US IO'!BX57*'Wage Ratios'!$CM$5</f>
        <v>42.509992822141591</v>
      </c>
      <c r="BY57" s="106">
        <f>'2006 AMS'!$D$28/1000*'2002 US IO'!BX57/'2002 US IO'!BX$92</f>
        <v>23.754586631969183</v>
      </c>
      <c r="BZ57" s="106">
        <f>'2006 AMS'!$D$29/1000*'2002 US IO'!BY57/'2002 US IO'!BY$92</f>
        <v>37.560853904691911</v>
      </c>
      <c r="CA57">
        <f>'2002 US IO'!CA57*'Wage Ratios'!$CP$5</f>
        <v>623.11562813686271</v>
      </c>
      <c r="CB57" s="106">
        <f>'2006 AMS'!$D$30/1000*'2002 US IO'!CA57/'2002 US IO'!CA$92</f>
        <v>242.56528987561049</v>
      </c>
      <c r="CC57" s="106">
        <f>'2006 AMS'!$D$31/1000*'2002 US IO'!CB57/'2002 US IO'!CB$92</f>
        <v>6.0257053717696598</v>
      </c>
      <c r="CD57" s="106">
        <f>'2006 AMS'!$D$32/1000*'2002 US IO'!CC57/'2002 US IO'!CC$92</f>
        <v>18.009588263811786</v>
      </c>
      <c r="CE57" s="106">
        <f>'2006 AMS'!$D$33/1000*'2002 US IO'!CD57/'2002 US IO'!CD$92</f>
        <v>0.59948389136958291</v>
      </c>
      <c r="CF57" s="106">
        <f>'2006 AMS'!$D$34/1000*'2002 US IO'!CE57/'2002 US IO'!CE$92</f>
        <v>14.812328778032928</v>
      </c>
      <c r="CG57" s="106">
        <f>'2006 AMS'!$D$35/1000*'2002 US IO'!CF57/'2002 US IO'!CF$92</f>
        <v>7.5795617282611207</v>
      </c>
      <c r="CH57">
        <f>'2002 US IO'!CH57*AVERAGE('Wage Ratios'!$CW$5:$CY$5)</f>
        <v>779.29115247508776</v>
      </c>
      <c r="CI57" s="106">
        <f>'2006 AMS'!$D$36/1000*'2002 US IO'!CH57/'2002 US IO'!CH$92</f>
        <v>55.784046454258998</v>
      </c>
      <c r="CJ57">
        <v>0</v>
      </c>
      <c r="CK57">
        <v>0</v>
      </c>
    </row>
    <row r="58" spans="1:92" x14ac:dyDescent="0.25">
      <c r="A58" t="s">
        <v>107</v>
      </c>
      <c r="B58">
        <f>'2002 US IO'!B58*AVERAGE('Wage Ratios'!$D$5:$F$5,'Wage Ratios'!$H$5)</f>
        <v>18.694673119044641</v>
      </c>
      <c r="C58">
        <f>'2002 US IO'!C58*'Wage Ratios'!$G$5</f>
        <v>427.37074192319983</v>
      </c>
      <c r="D58">
        <f>'2002 US IO'!D58*'Wage Ratios'!$I$5</f>
        <v>24.547536826953813</v>
      </c>
      <c r="E58">
        <f>'2002 US IO'!E58*'Wage Ratios'!$J$5</f>
        <v>62.120447616616936</v>
      </c>
      <c r="F58">
        <f>'2002 US IO'!F58*'Wage Ratios'!$K$5</f>
        <v>30.28296357561662</v>
      </c>
      <c r="G58">
        <f>'2002 US IO'!G58*'Wage Ratios'!$L$5</f>
        <v>8.3657092030594704</v>
      </c>
      <c r="H58">
        <f>'2002 US IO'!H58*'Wage Ratios'!$M$5</f>
        <v>224.14438144312152</v>
      </c>
      <c r="I58" s="106">
        <f>'2006 AMS'!$D$5/1000*'2002 US IO'!I58/SUM('2002 US IO'!$I$2:$I$89)</f>
        <v>19.257616370058951</v>
      </c>
      <c r="J58">
        <f>'2002 US IO'!J58*'Wage Ratios'!$O$5</f>
        <v>868.75063217417903</v>
      </c>
      <c r="K58">
        <f>'2002 US IO'!K58*'Wage Ratios'!$P$5</f>
        <v>28.234254875775719</v>
      </c>
      <c r="L58">
        <f>'2002 US IO'!L58*'Wage Ratios'!$Q$5</f>
        <v>0.99292930096641108</v>
      </c>
      <c r="M58">
        <f>'2002 US IO'!M58*'Wage Ratios'!$R$5</f>
        <v>76.544937910584181</v>
      </c>
      <c r="N58" s="106">
        <f>'2006 AMS'!$D$6/1000*'2002 US IO'!N58/SUM('2002 US IO'!$N$2:$N$89)</f>
        <v>157.5303917232458</v>
      </c>
      <c r="O58" s="106">
        <f>'2006 AMS'!$D$7/1000*'2002 US IO'!O58/'2002 US IO'!$O$92</f>
        <v>144.65316091010084</v>
      </c>
      <c r="P58" s="106">
        <f>'2006 AMS'!$D$8/1000*'2002 US IO'!P58/'2002 US IO'!$P$92</f>
        <v>199.71741533316151</v>
      </c>
      <c r="Q58">
        <f>'2002 US IO'!Q58*'Wage Ratios'!$V$5</f>
        <v>315.600074516007</v>
      </c>
      <c r="R58" s="106">
        <f>'2006 AMS'!$D$9/1000*'2002 US IO'!R58/'2002 US IO'!$R$92</f>
        <v>235.12656020707337</v>
      </c>
      <c r="S58" s="106">
        <f>'2006 AMS'!$D$10/1000*'2002 US IO'!S58/'2002 US IO'!$S$92</f>
        <v>380.90570167732687</v>
      </c>
      <c r="T58" s="106">
        <f>'2006 AMS'!$D$11/1000*'2002 US IO'!T58/'2002 US IO'!$T$92</f>
        <v>231.75233154831633</v>
      </c>
      <c r="U58" s="106">
        <f>'2006 AMS'!$D$12/1000*'2002 US IO'!U58/'2002 US IO'!$U$92</f>
        <v>31.377630399843778</v>
      </c>
      <c r="V58" s="106">
        <f>'2006 AMS'!$D$13/1000*'2002 US IO'!V58/'2002 US IO'!V$92</f>
        <v>274.18748068042021</v>
      </c>
      <c r="W58">
        <f>'2002 US IO'!W58*'Wage Ratios'!$AB$5</f>
        <v>820.63995354352573</v>
      </c>
      <c r="X58">
        <f>'2002 US IO'!X58*'Wage Ratios'!$AC$5</f>
        <v>1613.0615829263527</v>
      </c>
      <c r="Y58" s="108">
        <f>'2002 US IO'!Y58*('Energy Outputs'!$D$16*1000)/'2002 US IO'!Y$92</f>
        <v>12.203067424850266</v>
      </c>
      <c r="Z58" s="108">
        <f>'2002 US IO'!Z58*('Energy Outputs'!$D$20*1000)/'2002 US IO'!Z$92</f>
        <v>72.640923538290451</v>
      </c>
      <c r="AA58" s="105">
        <f>'2002 US IO'!AA58*'Wage Ratios'!$AF$5</f>
        <v>2.0214818527644485</v>
      </c>
      <c r="AB58">
        <f>'2002 US IO'!AB58*'Wage Ratios'!$AG$5</f>
        <v>292.65765977652984</v>
      </c>
      <c r="AC58" s="106">
        <f>'2006 AMS'!$D$14/1000*'2002 US IO'!AC58/'2002 US IO'!AC$92</f>
        <v>268.85641482697741</v>
      </c>
      <c r="AD58">
        <f>'2002 US IO'!AD58*'Wage Ratios'!$AI$5</f>
        <v>5.5508024944334098</v>
      </c>
      <c r="AE58">
        <f>'2002 US IO'!AE58*'Wage Ratios'!$AJ$5</f>
        <v>21.237810791372517</v>
      </c>
      <c r="AF58">
        <f>'2002 US IO'!AF58*'Wage Ratios'!$AK$5</f>
        <v>62.192464628491443</v>
      </c>
      <c r="AG58">
        <f>'2002 US IO'!AG58*'Wage Ratios'!$AL$5</f>
        <v>39.154457118542751</v>
      </c>
      <c r="AH58">
        <f>'2002 US IO'!AH58*'Wage Ratios'!$AM$5</f>
        <v>5.6024797966712825</v>
      </c>
      <c r="AI58" s="106">
        <f>'2006 AMS'!$D$15/1000*'2002 US IO'!AI58/'2002 US IO'!AI$92</f>
        <v>285.54640355777497</v>
      </c>
      <c r="AJ58" s="106">
        <f>'2006 AMS'!$D$16/1000*'2002 US IO'!AJ58/'2002 US IO'!AJ$92</f>
        <v>650.36173593115598</v>
      </c>
      <c r="AK58" s="106">
        <f>'2006 AMS'!$D$17/1000*'2002 US IO'!AK58/'2002 US IO'!AK$92</f>
        <v>95.264280639988627</v>
      </c>
      <c r="AL58" s="106">
        <f>'2006 AMS'!$D$18/1000*'2002 US IO'!AL58/'2002 US IO'!AL$92</f>
        <v>446.07750808124877</v>
      </c>
      <c r="AM58" s="106">
        <f>'2006 AMS'!$D$19/1000*'2002 US IO'!AM58/'2002 US IO'!AM$92</f>
        <v>25.991208507558742</v>
      </c>
      <c r="AN58">
        <f>'2002 US IO'!AN58*'Wage Ratios'!$AS$5</f>
        <v>6.382358858015011</v>
      </c>
      <c r="AO58">
        <f>'2002 US IO'!AO58*'Wage Ratios'!$AT$5</f>
        <v>43.343783468321831</v>
      </c>
      <c r="AP58">
        <f>'2002 US IO'!AP58*'Wage Ratios'!$AU$5</f>
        <v>65.204481126728737</v>
      </c>
      <c r="AQ58">
        <f>'2002 US IO'!AQ58*'Wage Ratios'!$AV$5</f>
        <v>48.554981904557316</v>
      </c>
      <c r="AR58">
        <f>'2002 US IO'!AR58*'Wage Ratios'!$AW$5</f>
        <v>157.27500395197575</v>
      </c>
      <c r="AS58" s="106">
        <f>'2006 AMS'!$D$20/1000*'2002 US IO'!AS58/'2002 US IO'!AS$92</f>
        <v>492.22152565522038</v>
      </c>
      <c r="AT58" s="106">
        <f>'2006 AMS'!$D$21/1000*'2002 US IO'!AT58/'2002 US IO'!AT$92</f>
        <v>480.37205381532937</v>
      </c>
      <c r="AU58">
        <f>'2002 US IO'!AU58*'Wage Ratios'!$AZ$5</f>
        <v>244.44641888236393</v>
      </c>
      <c r="AV58">
        <f>'2002 US IO'!AV58*'Wage Ratios'!$BA$5</f>
        <v>502.05955325859406</v>
      </c>
      <c r="AW58">
        <f>'2002 US IO'!AW58*'Wage Ratios'!$BB$5</f>
        <v>74.797030034743031</v>
      </c>
      <c r="AX58">
        <f>'2002 US IO'!AX58*'Wage Ratios'!$BC$5</f>
        <v>70.27745753300664</v>
      </c>
      <c r="AY58" s="106">
        <f>'2006 AMS'!$D$22/1000*'2002 US IO'!AY58/'2002 US IO'!AY$92</f>
        <v>189.20146964425862</v>
      </c>
      <c r="AZ58" s="106">
        <f>'2006 AMS'!$D$23/1000*'2002 US IO'!AZ58/'2002 US IO'!AZ$92</f>
        <v>302.78810199863506</v>
      </c>
      <c r="BA58" s="108">
        <f>'2002 US IO'!BA58*('Energy Outputs'!$D$12*1000)/'2002 US IO'!BA$92</f>
        <v>107.7497396279377</v>
      </c>
      <c r="BB58" s="108">
        <f>'2002 US IO'!BB58*('Energy Outputs'!$D$4*1000)/'2002 US IO'!BB$92</f>
        <v>96.679321295094553</v>
      </c>
      <c r="BC58">
        <f>'2002 US IO'!BC58*'Wage Ratios'!$BI$5</f>
        <v>171.11634848208547</v>
      </c>
      <c r="BD58" s="106">
        <f>'2006 AMS'!$D$24/1000*'2002 US IO'!BC58/'2002 US IO'!BC$92</f>
        <v>67.493265560439937</v>
      </c>
      <c r="BE58">
        <f>'2002 US IO'!BE58*'Wage Ratios'!$BK$5</f>
        <v>568.89864686260034</v>
      </c>
      <c r="BF58" s="106">
        <f>'2006 AMS'!$D$25/1000*'2002 US IO'!BE58/'2002 US IO'!BE$92</f>
        <v>178.70731800673619</v>
      </c>
      <c r="BG58" s="106">
        <f>'2006 AMS'!$D$26/1000*'2002 US IO'!BF58/'2002 US IO'!BF$92</f>
        <v>464.37398830101176</v>
      </c>
      <c r="BH58">
        <f>'2002 US IO'!BH58*'Wage Ratios'!$BN$5</f>
        <v>124.97391043908331</v>
      </c>
      <c r="BI58">
        <f>'2002 US IO'!BI58*'Wage Ratios'!$BO$5</f>
        <v>6.416358424406523</v>
      </c>
      <c r="BJ58">
        <f>'2002 US IO'!BJ58*'Wage Ratios'!$BP$5</f>
        <v>9.120112148650831</v>
      </c>
      <c r="BK58">
        <f>'2002 US IO'!BK58*'Wage Ratios'!$BQ$5</f>
        <v>103.8735897800389</v>
      </c>
      <c r="BL58">
        <f>'2002 US IO'!BL58*'Wage Ratios'!$BR$5</f>
        <v>27.935858776284373</v>
      </c>
      <c r="BM58">
        <f>'2002 US IO'!BM58*'Wage Ratios'!$BS$5</f>
        <v>17.063299688336873</v>
      </c>
      <c r="BN58">
        <f>'2002 US IO'!BN58*'Wage Ratios'!$BT$5</f>
        <v>25.544598555354742</v>
      </c>
      <c r="BO58">
        <f>'2002 US IO'!BO58*'Wage Ratios'!$BU$5</f>
        <v>19.258623934406401</v>
      </c>
      <c r="BP58">
        <f>'2002 US IO'!BP58*'Wage Ratios'!$BV$5</f>
        <v>13.545384195202288</v>
      </c>
      <c r="BQ58">
        <f>'2002 US IO'!BQ58*'Wage Ratios'!$BW$5</f>
        <v>144.67336863386578</v>
      </c>
      <c r="BR58" s="106">
        <f>'2006 AMS'!$D$27/1000*'2002 US IO'!BQ58/'2002 US IO'!BQ$92</f>
        <v>15.247862015430716</v>
      </c>
      <c r="BS58">
        <f>'2002 US IO'!BS58*'Wage Ratios'!$BY$5</f>
        <v>16.98709236069077</v>
      </c>
      <c r="BT58">
        <f>'2002 US IO'!BT58*'Wage Ratios'!$BZ$5</f>
        <v>6.2590727596977631</v>
      </c>
      <c r="BU58">
        <f>'2002 US IO'!BU58*'Wage Ratios'!$CL$5</f>
        <v>129.29744727427942</v>
      </c>
      <c r="BV58">
        <f>'2002 US IO'!BV58*'Wage Ratios'!$CG$5</f>
        <v>15.709848997406752</v>
      </c>
      <c r="BW58">
        <f>'2002 US IO'!BW58*AVERAGE('Wage Ratios'!$CA$5:$CF$5,'Wage Ratios'!$CH$5:$CK$5)</f>
        <v>521.85666173214634</v>
      </c>
      <c r="BX58">
        <f>'2002 US IO'!BX58*'Wage Ratios'!$CM$5</f>
        <v>36.641027783837977</v>
      </c>
      <c r="BY58" s="106">
        <f>'2006 AMS'!$D$28/1000*'2002 US IO'!BX58/'2002 US IO'!BX$92</f>
        <v>20.475008603676354</v>
      </c>
      <c r="BZ58" s="106">
        <f>'2006 AMS'!$D$29/1000*'2002 US IO'!BY58/'2002 US IO'!BY$92</f>
        <v>38.842958320849732</v>
      </c>
      <c r="CA58">
        <f>'2002 US IO'!CA58*'Wage Ratios'!$CP$5</f>
        <v>313.61726301024146</v>
      </c>
      <c r="CB58" s="106">
        <f>'2006 AMS'!$D$30/1000*'2002 US IO'!CA58/'2002 US IO'!CA$92</f>
        <v>122.08434338187712</v>
      </c>
      <c r="CC58" s="106">
        <f>'2006 AMS'!$D$31/1000*'2002 US IO'!CB58/'2002 US IO'!CB$92</f>
        <v>21.942333805804804</v>
      </c>
      <c r="CD58" s="106">
        <f>'2006 AMS'!$D$32/1000*'2002 US IO'!CC58/'2002 US IO'!CC$92</f>
        <v>220.9237687424623</v>
      </c>
      <c r="CE58" s="106">
        <f>'2006 AMS'!$D$33/1000*'2002 US IO'!CD58/'2002 US IO'!CD$92</f>
        <v>19.922782914622186</v>
      </c>
      <c r="CF58" s="106">
        <f>'2006 AMS'!$D$34/1000*'2002 US IO'!CE58/'2002 US IO'!CE$92</f>
        <v>259.05923587193507</v>
      </c>
      <c r="CG58" s="106">
        <f>'2006 AMS'!$D$35/1000*'2002 US IO'!CF58/'2002 US IO'!CF$92</f>
        <v>62.984807902385256</v>
      </c>
      <c r="CH58">
        <f>'2002 US IO'!CH58*AVERAGE('Wage Ratios'!$CW$5:$CY$5)</f>
        <v>578.30324524743617</v>
      </c>
      <c r="CI58" s="106">
        <f>'2006 AMS'!$D$36/1000*'2002 US IO'!CH58/'2002 US IO'!CH$92</f>
        <v>41.396716740683118</v>
      </c>
      <c r="CJ58">
        <v>0</v>
      </c>
      <c r="CK58">
        <v>0</v>
      </c>
    </row>
    <row r="59" spans="1:92" x14ac:dyDescent="0.25">
      <c r="A59" t="s">
        <v>106</v>
      </c>
      <c r="B59">
        <f>'2002 US IO'!B59*AVERAGE('Wage Ratios'!$D$5:$F$5,'Wage Ratios'!$H$5)</f>
        <v>0.90173061640831553</v>
      </c>
      <c r="C59">
        <f>'2002 US IO'!C59*'Wage Ratios'!$G$5</f>
        <v>22.98014450646939</v>
      </c>
      <c r="D59">
        <f>'2002 US IO'!D59*'Wage Ratios'!$I$5</f>
        <v>5.4978347147184383</v>
      </c>
      <c r="E59">
        <f>'2002 US IO'!E59*'Wage Ratios'!$J$5</f>
        <v>7.1796230904952134</v>
      </c>
      <c r="F59">
        <f>'2002 US IO'!F59*'Wage Ratios'!$K$5</f>
        <v>6.5074495542728021</v>
      </c>
      <c r="G59">
        <f>'2002 US IO'!G59*'Wage Ratios'!$L$5</f>
        <v>0.1087709277324488</v>
      </c>
      <c r="H59">
        <f>'2002 US IO'!H59*'Wage Ratios'!$M$5</f>
        <v>24.385020767618435</v>
      </c>
      <c r="I59" s="106">
        <f>'2006 AMS'!$D$5/1000*'2002 US IO'!I59/SUM('2002 US IO'!$I$2:$I$89)</f>
        <v>2.9232754912502545</v>
      </c>
      <c r="J59">
        <f>'2002 US IO'!J59*'Wage Ratios'!$O$5</f>
        <v>798.4054427074484</v>
      </c>
      <c r="K59">
        <f>'2002 US IO'!K59*'Wage Ratios'!$P$5</f>
        <v>1.9481221051439284</v>
      </c>
      <c r="L59">
        <f>'2002 US IO'!L59*'Wage Ratios'!$Q$5</f>
        <v>0.94896809045134833</v>
      </c>
      <c r="M59">
        <f>'2002 US IO'!M59*'Wage Ratios'!$R$5</f>
        <v>13.364436616043832</v>
      </c>
      <c r="N59" s="106">
        <f>'2006 AMS'!$D$6/1000*'2002 US IO'!N59/SUM('2002 US IO'!$N$2:$N$89)</f>
        <v>2.6928018696334126</v>
      </c>
      <c r="O59" s="106">
        <f>'2006 AMS'!$D$7/1000*'2002 US IO'!O59/'2002 US IO'!$O$92</f>
        <v>5.4969272872238557</v>
      </c>
      <c r="P59" s="106">
        <f>'2006 AMS'!$D$8/1000*'2002 US IO'!P59/'2002 US IO'!$P$92</f>
        <v>1.7602533187660492</v>
      </c>
      <c r="Q59">
        <f>'2002 US IO'!Q59*'Wage Ratios'!$V$5</f>
        <v>44.580488376185855</v>
      </c>
      <c r="R59" s="106">
        <f>'2006 AMS'!$D$9/1000*'2002 US IO'!R59/'2002 US IO'!$R$92</f>
        <v>116.23011169465435</v>
      </c>
      <c r="S59" s="106">
        <f>'2006 AMS'!$D$10/1000*'2002 US IO'!S59/'2002 US IO'!$S$92</f>
        <v>357.93549330591947</v>
      </c>
      <c r="T59" s="106">
        <f>'2006 AMS'!$D$11/1000*'2002 US IO'!T59/'2002 US IO'!$T$92</f>
        <v>36.36187048100583</v>
      </c>
      <c r="U59" s="106">
        <f>'2006 AMS'!$D$12/1000*'2002 US IO'!U59/'2002 US IO'!$U$92</f>
        <v>9.6913024980430009</v>
      </c>
      <c r="V59" s="106">
        <f>'2006 AMS'!$D$13/1000*'2002 US IO'!V59/'2002 US IO'!V$92</f>
        <v>644.35402577381615</v>
      </c>
      <c r="W59">
        <f>'2002 US IO'!W59*'Wage Ratios'!$AB$5</f>
        <v>225.02104342573591</v>
      </c>
      <c r="X59">
        <f>'2002 US IO'!X59*'Wage Ratios'!$AC$5</f>
        <v>206.04036809453535</v>
      </c>
      <c r="Y59" s="108">
        <f>'2002 US IO'!Y59*('Energy Outputs'!$D$16*1000)/'2002 US IO'!Y$92</f>
        <v>0.88625419459331434</v>
      </c>
      <c r="Z59" s="108">
        <f>'2002 US IO'!Z59*('Energy Outputs'!$D$20*1000)/'2002 US IO'!Z$92</f>
        <v>9.9939898966093121</v>
      </c>
      <c r="AA59" s="105">
        <f>'2002 US IO'!AA59*'Wage Ratios'!$AF$5</f>
        <v>0.20265405417511873</v>
      </c>
      <c r="AB59">
        <f>'2002 US IO'!AB59*'Wage Ratios'!$AG$5</f>
        <v>56.05613943450971</v>
      </c>
      <c r="AC59" s="106">
        <f>'2006 AMS'!$D$14/1000*'2002 US IO'!AC59/'2002 US IO'!AC$92</f>
        <v>739.32282285413407</v>
      </c>
      <c r="AD59">
        <f>'2002 US IO'!AD59*'Wage Ratios'!$AI$5</f>
        <v>0.24431948668128811</v>
      </c>
      <c r="AE59">
        <f>'2002 US IO'!AE59*'Wage Ratios'!$AJ$5</f>
        <v>0.4116830468850336</v>
      </c>
      <c r="AF59">
        <f>'2002 US IO'!AF59*'Wage Ratios'!$AK$5</f>
        <v>28.257799080288759</v>
      </c>
      <c r="AG59">
        <f>'2002 US IO'!AG59*'Wage Ratios'!$AL$5</f>
        <v>28.186724420708625</v>
      </c>
      <c r="AH59">
        <f>'2002 US IO'!AH59*'Wage Ratios'!$AM$5</f>
        <v>0.11050611663821784</v>
      </c>
      <c r="AI59" s="106">
        <f>'2006 AMS'!$D$15/1000*'2002 US IO'!AI59/'2002 US IO'!AI$92</f>
        <v>2.0509662662883863</v>
      </c>
      <c r="AJ59" s="106">
        <f>'2006 AMS'!$D$16/1000*'2002 US IO'!AJ59/'2002 US IO'!AJ$92</f>
        <v>3.5829162440681088</v>
      </c>
      <c r="AK59" s="106">
        <f>'2006 AMS'!$D$17/1000*'2002 US IO'!AK59/'2002 US IO'!AK$92</f>
        <v>4.43773513788096</v>
      </c>
      <c r="AL59" s="106">
        <f>'2006 AMS'!$D$18/1000*'2002 US IO'!AL59/'2002 US IO'!AL$92</f>
        <v>285.8060220886548</v>
      </c>
      <c r="AM59" s="106">
        <f>'2006 AMS'!$D$19/1000*'2002 US IO'!AM59/'2002 US IO'!AM$92</f>
        <v>1.2009627856506992</v>
      </c>
      <c r="AN59">
        <f>'2002 US IO'!AN59*'Wage Ratios'!$AS$5</f>
        <v>0.90869067457299268</v>
      </c>
      <c r="AO59">
        <f>'2002 US IO'!AO59*'Wage Ratios'!$AT$5</f>
        <v>28.871619073701844</v>
      </c>
      <c r="AP59">
        <f>'2002 US IO'!AP59*'Wage Ratios'!$AU$5</f>
        <v>19.491241151946262</v>
      </c>
      <c r="AQ59">
        <f>'2002 US IO'!AQ59*'Wage Ratios'!$AV$5</f>
        <v>11.370829067087296</v>
      </c>
      <c r="AR59">
        <f>'2002 US IO'!AR59*'Wage Ratios'!$AW$5</f>
        <v>11.305688173327754</v>
      </c>
      <c r="AS59" s="106">
        <f>'2006 AMS'!$D$20/1000*'2002 US IO'!AS59/'2002 US IO'!AS$92</f>
        <v>227.92805277585123</v>
      </c>
      <c r="AT59" s="106">
        <f>'2006 AMS'!$D$21/1000*'2002 US IO'!AT59/'2002 US IO'!AT$92</f>
        <v>1305.7574721706046</v>
      </c>
      <c r="AU59">
        <f>'2002 US IO'!AU59*'Wage Ratios'!$AZ$5</f>
        <v>12.41180194070601</v>
      </c>
      <c r="AV59">
        <f>'2002 US IO'!AV59*'Wage Ratios'!$BA$5</f>
        <v>3.1300544747879675</v>
      </c>
      <c r="AW59">
        <f>'2002 US IO'!AW59*'Wage Ratios'!$BB$5</f>
        <v>1.5010588321007856</v>
      </c>
      <c r="AX59">
        <f>'2002 US IO'!AX59*'Wage Ratios'!$BC$5</f>
        <v>8.9587920782027801</v>
      </c>
      <c r="AY59" s="106">
        <f>'2006 AMS'!$D$22/1000*'2002 US IO'!AY59/'2002 US IO'!AY$92</f>
        <v>3919.0286393259453</v>
      </c>
      <c r="AZ59" s="106">
        <f>'2006 AMS'!$D$23/1000*'2002 US IO'!AZ59/'2002 US IO'!AZ$92</f>
        <v>451.53609274672698</v>
      </c>
      <c r="BA59" s="108">
        <f>'2002 US IO'!BA59*('Energy Outputs'!$D$12*1000)/'2002 US IO'!BA$92</f>
        <v>32.976055866474162</v>
      </c>
      <c r="BB59" s="108">
        <f>'2002 US IO'!BB59*('Energy Outputs'!$D$4*1000)/'2002 US IO'!BB$92</f>
        <v>26.521884141347439</v>
      </c>
      <c r="BC59">
        <f>'2002 US IO'!BC59*'Wage Ratios'!$BI$5</f>
        <v>187.76989632239406</v>
      </c>
      <c r="BD59" s="106">
        <f>'2006 AMS'!$D$24/1000*'2002 US IO'!BC59/'2002 US IO'!BC$92</f>
        <v>74.061909274965643</v>
      </c>
      <c r="BE59">
        <f>'2002 US IO'!BE59*'Wage Ratios'!$BK$5</f>
        <v>56.267119740645583</v>
      </c>
      <c r="BF59" s="106">
        <f>'2006 AMS'!$D$25/1000*'2002 US IO'!BE59/'2002 US IO'!BE$92</f>
        <v>17.675109821878706</v>
      </c>
      <c r="BG59" s="106">
        <f>'2006 AMS'!$D$26/1000*'2002 US IO'!BF59/'2002 US IO'!BF$92</f>
        <v>33.92102096994801</v>
      </c>
      <c r="BH59">
        <f>'2002 US IO'!BH59*'Wage Ratios'!$BN$5</f>
        <v>10.237476161205219</v>
      </c>
      <c r="BI59">
        <f>'2002 US IO'!BI59*'Wage Ratios'!$BO$5</f>
        <v>7.3645005275677429</v>
      </c>
      <c r="BJ59">
        <f>'2002 US IO'!BJ59*'Wage Ratios'!$BP$5</f>
        <v>0.38909459493769655</v>
      </c>
      <c r="BK59">
        <f>'2002 US IO'!BK59*'Wage Ratios'!$BQ$5</f>
        <v>30.490557881073144</v>
      </c>
      <c r="BL59">
        <f>'2002 US IO'!BL59*'Wage Ratios'!$BR$5</f>
        <v>0.74644827060279739</v>
      </c>
      <c r="BM59">
        <f>'2002 US IO'!BM59*'Wage Ratios'!$BS$5</f>
        <v>0.66318920693076</v>
      </c>
      <c r="BN59">
        <f>'2002 US IO'!BN59*'Wage Ratios'!$BT$5</f>
        <v>0.32062207084109068</v>
      </c>
      <c r="BO59">
        <f>'2002 US IO'!BO59*'Wage Ratios'!$BU$5</f>
        <v>0.40802606025487015</v>
      </c>
      <c r="BP59">
        <f>'2002 US IO'!BP59*'Wage Ratios'!$BV$5</f>
        <v>0.44184782235869219</v>
      </c>
      <c r="BQ59">
        <f>'2002 US IO'!BQ59*'Wage Ratios'!$BW$5</f>
        <v>20.198891952735107</v>
      </c>
      <c r="BR59" s="106">
        <f>'2006 AMS'!$D$27/1000*'2002 US IO'!BQ59/'2002 US IO'!BQ$92</f>
        <v>2.1288639385963886</v>
      </c>
      <c r="BS59">
        <f>'2002 US IO'!BS59*'Wage Ratios'!$BY$5</f>
        <v>18.273572093247541</v>
      </c>
      <c r="BT59">
        <f>'2002 US IO'!BT59*'Wage Ratios'!$BZ$5</f>
        <v>2.9444600560771685</v>
      </c>
      <c r="BU59">
        <f>'2002 US IO'!BU59*'Wage Ratios'!$CL$5</f>
        <v>1.6415733720796377</v>
      </c>
      <c r="BV59">
        <f>'2002 US IO'!BV59*'Wage Ratios'!$CG$5</f>
        <v>0.19945382014254956</v>
      </c>
      <c r="BW59">
        <f>'2002 US IO'!BW59*AVERAGE('Wage Ratios'!$CA$5:$CF$5,'Wage Ratios'!$CH$5:$CK$5)</f>
        <v>6.6255445718476675</v>
      </c>
      <c r="BX59">
        <f>'2002 US IO'!BX59*'Wage Ratios'!$CM$5</f>
        <v>83.391859887787547</v>
      </c>
      <c r="BY59" s="106">
        <f>'2006 AMS'!$D$28/1000*'2002 US IO'!BX59/'2002 US IO'!BX$92</f>
        <v>46.599376489983811</v>
      </c>
      <c r="BZ59" s="106">
        <f>'2006 AMS'!$D$29/1000*'2002 US IO'!BY59/'2002 US IO'!BY$92</f>
        <v>15.157523625263535</v>
      </c>
      <c r="CA59">
        <f>'2002 US IO'!CA59*'Wage Ratios'!$CP$5</f>
        <v>62.339002557085593</v>
      </c>
      <c r="CB59" s="106">
        <f>'2006 AMS'!$D$30/1000*'2002 US IO'!CA59/'2002 US IO'!CA$92</f>
        <v>24.267210679708089</v>
      </c>
      <c r="CC59" s="106">
        <f>'2006 AMS'!$D$31/1000*'2002 US IO'!CB59/'2002 US IO'!CB$92</f>
        <v>41.766194636601426</v>
      </c>
      <c r="CD59" s="106">
        <f>'2006 AMS'!$D$32/1000*'2002 US IO'!CC59/'2002 US IO'!CC$92</f>
        <v>524.90846932955742</v>
      </c>
      <c r="CE59" s="106">
        <f>'2006 AMS'!$D$33/1000*'2002 US IO'!CD59/'2002 US IO'!CD$92</f>
        <v>4.7433039091545233</v>
      </c>
      <c r="CF59" s="106">
        <f>'2006 AMS'!$D$34/1000*'2002 US IO'!CE59/'2002 US IO'!CE$92</f>
        <v>417.14773271194474</v>
      </c>
      <c r="CG59" s="106">
        <f>'2006 AMS'!$D$35/1000*'2002 US IO'!CF59/'2002 US IO'!CF$92</f>
        <v>149.40662539961926</v>
      </c>
      <c r="CH59">
        <f>'2002 US IO'!CH59*AVERAGE('Wage Ratios'!$CW$5:$CY$5)</f>
        <v>59.524563423398462</v>
      </c>
      <c r="CI59" s="106">
        <f>'2006 AMS'!$D$36/1000*'2002 US IO'!CH59/'2002 US IO'!CH$92</f>
        <v>4.2609504812599495</v>
      </c>
      <c r="CJ59">
        <v>0</v>
      </c>
      <c r="CK59">
        <v>0</v>
      </c>
    </row>
    <row r="60" spans="1:92" x14ac:dyDescent="0.25">
      <c r="A60" t="s">
        <v>105</v>
      </c>
      <c r="B60">
        <f>'2002 US IO'!B60*AVERAGE('Wage Ratios'!$D$5:$F$5,'Wage Ratios'!$H$5)</f>
        <v>290.38705324511386</v>
      </c>
      <c r="C60">
        <f>'2002 US IO'!C60*'Wage Ratios'!$G$5</f>
        <v>468.17310006790422</v>
      </c>
      <c r="D60">
        <f>'2002 US IO'!D60*'Wage Ratios'!$I$5</f>
        <v>84.441368410764724</v>
      </c>
      <c r="E60">
        <f>'2002 US IO'!E60*'Wage Ratios'!$J$5</f>
        <v>157.67199882264165</v>
      </c>
      <c r="F60">
        <f>'2002 US IO'!F60*'Wage Ratios'!$K$5</f>
        <v>32.646978088212705</v>
      </c>
      <c r="G60">
        <f>'2002 US IO'!G60*'Wage Ratios'!$L$5</f>
        <v>59.786222804890841</v>
      </c>
      <c r="H60">
        <f>'2002 US IO'!H60*'Wage Ratios'!$M$5</f>
        <v>28.531014359158867</v>
      </c>
      <c r="I60" s="106">
        <f>'2006 AMS'!$D$5/1000*'2002 US IO'!I60/SUM('2002 US IO'!$I$2:$I$89)</f>
        <v>106.19539147984872</v>
      </c>
      <c r="J60">
        <f>'2002 US IO'!J60*'Wage Ratios'!$O$5</f>
        <v>76.959796303505726</v>
      </c>
      <c r="K60">
        <f>'2002 US IO'!K60*'Wage Ratios'!$P$5</f>
        <v>1576.621680388839</v>
      </c>
      <c r="L60">
        <f>'2002 US IO'!L60*'Wage Ratios'!$Q$5</f>
        <v>1.2251966186668803</v>
      </c>
      <c r="M60">
        <f>'2002 US IO'!M60*'Wage Ratios'!$R$5</f>
        <v>6.2692388655874325</v>
      </c>
      <c r="N60" s="106">
        <f>'2006 AMS'!$D$6/1000*'2002 US IO'!N60/SUM('2002 US IO'!$N$2:$N$89)</f>
        <v>202.38569501761543</v>
      </c>
      <c r="O60" s="106">
        <f>'2006 AMS'!$D$7/1000*'2002 US IO'!O60/'2002 US IO'!$O$92</f>
        <v>12.885400558414815</v>
      </c>
      <c r="P60" s="106">
        <f>'2006 AMS'!$D$8/1000*'2002 US IO'!P60/'2002 US IO'!$P$92</f>
        <v>31.779498336243897</v>
      </c>
      <c r="Q60">
        <f>'2002 US IO'!Q60*'Wage Ratios'!$V$5</f>
        <v>130.91620902850264</v>
      </c>
      <c r="R60" s="106">
        <f>'2006 AMS'!$D$9/1000*'2002 US IO'!R60/'2002 US IO'!$R$92</f>
        <v>1038.0522608175704</v>
      </c>
      <c r="S60" s="106">
        <f>'2006 AMS'!$D$10/1000*'2002 US IO'!S60/'2002 US IO'!$S$92</f>
        <v>1296.1749661944166</v>
      </c>
      <c r="T60" s="106">
        <f>'2006 AMS'!$D$11/1000*'2002 US IO'!T60/'2002 US IO'!$T$92</f>
        <v>146.3218967787152</v>
      </c>
      <c r="U60" s="106">
        <f>'2006 AMS'!$D$12/1000*'2002 US IO'!U60/'2002 US IO'!$U$92</f>
        <v>524.91754115387607</v>
      </c>
      <c r="V60" s="106">
        <f>'2006 AMS'!$D$13/1000*'2002 US IO'!V60/'2002 US IO'!V$92</f>
        <v>259.80901296908155</v>
      </c>
      <c r="W60">
        <f>'2002 US IO'!W60*'Wage Ratios'!$AB$5</f>
        <v>41.598625435543354</v>
      </c>
      <c r="X60">
        <f>'2002 US IO'!X60*'Wage Ratios'!$AC$5</f>
        <v>60.686777534065214</v>
      </c>
      <c r="Y60" s="108">
        <f>'2002 US IO'!Y60*('Energy Outputs'!$D$16*1000)/'2002 US IO'!Y$92</f>
        <v>100.29428462232937</v>
      </c>
      <c r="Z60" s="108">
        <f>'2002 US IO'!Z60*('Energy Outputs'!$D$20*1000)/'2002 US IO'!Z$92</f>
        <v>19.151061064752117</v>
      </c>
      <c r="AA60" s="105">
        <f>'2002 US IO'!AA60*'Wage Ratios'!$AF$5</f>
        <v>4.3333498231670786</v>
      </c>
      <c r="AB60">
        <f>'2002 US IO'!AB60*'Wage Ratios'!$AG$5</f>
        <v>1915.6411074826583</v>
      </c>
      <c r="AC60" s="106">
        <f>'2006 AMS'!$D$14/1000*'2002 US IO'!AC60/'2002 US IO'!AC$92</f>
        <v>33.042127215769021</v>
      </c>
      <c r="AD60">
        <f>'2002 US IO'!AD60*'Wage Ratios'!$AI$5</f>
        <v>770.13565879319833</v>
      </c>
      <c r="AE60">
        <f>'2002 US IO'!AE60*'Wage Ratios'!$AJ$5</f>
        <v>929.06142956885492</v>
      </c>
      <c r="AF60">
        <f>'2002 US IO'!AF60*'Wage Ratios'!$AK$5</f>
        <v>203.04142563535822</v>
      </c>
      <c r="AG60">
        <f>'2002 US IO'!AG60*'Wage Ratios'!$AL$5</f>
        <v>118.1552200127757</v>
      </c>
      <c r="AH60">
        <f>'2002 US IO'!AH60*'Wage Ratios'!$AM$5</f>
        <v>471.244748380798</v>
      </c>
      <c r="AI60" s="106">
        <f>'2006 AMS'!$D$15/1000*'2002 US IO'!AI60/'2002 US IO'!AI$92</f>
        <v>27.446191607528803</v>
      </c>
      <c r="AJ60" s="106">
        <f>'2006 AMS'!$D$16/1000*'2002 US IO'!AJ60/'2002 US IO'!AJ$92</f>
        <v>101.10922485572803</v>
      </c>
      <c r="AK60" s="106">
        <f>'2006 AMS'!$D$17/1000*'2002 US IO'!AK60/'2002 US IO'!AK$92</f>
        <v>85.567895622761895</v>
      </c>
      <c r="AL60" s="106">
        <f>'2006 AMS'!$D$18/1000*'2002 US IO'!AL60/'2002 US IO'!AL$92</f>
        <v>63.69660345727651</v>
      </c>
      <c r="AM60" s="106">
        <f>'2006 AMS'!$D$19/1000*'2002 US IO'!AM60/'2002 US IO'!AM$92</f>
        <v>4.1575493961477079</v>
      </c>
      <c r="AN60">
        <f>'2002 US IO'!AN60*'Wage Ratios'!$AS$5</f>
        <v>0.86191611459354611</v>
      </c>
      <c r="AO60">
        <f>'2002 US IO'!AO60*'Wage Ratios'!$AT$5</f>
        <v>457.03020081869482</v>
      </c>
      <c r="AP60">
        <f>'2002 US IO'!AP60*'Wage Ratios'!$AU$5</f>
        <v>1196.9553621785983</v>
      </c>
      <c r="AQ60">
        <f>'2002 US IO'!AQ60*'Wage Ratios'!$AV$5</f>
        <v>386.25755059599624</v>
      </c>
      <c r="AR60">
        <f>'2002 US IO'!AR60*'Wage Ratios'!$AW$5</f>
        <v>497.65261226293876</v>
      </c>
      <c r="AS60" s="106">
        <f>'2006 AMS'!$D$20/1000*'2002 US IO'!AS60/'2002 US IO'!AS$92</f>
        <v>115.10304283683581</v>
      </c>
      <c r="AT60" s="106">
        <f>'2006 AMS'!$D$21/1000*'2002 US IO'!AT60/'2002 US IO'!AT$92</f>
        <v>65.538291147448106</v>
      </c>
      <c r="AU60">
        <f>'2002 US IO'!AU60*'Wage Ratios'!$AZ$5</f>
        <v>314.38198980143864</v>
      </c>
      <c r="AV60">
        <f>'2002 US IO'!AV60*'Wage Ratios'!$BA$5</f>
        <v>263.75511225736551</v>
      </c>
      <c r="AW60">
        <f>'2002 US IO'!AW60*'Wage Ratios'!$BB$5</f>
        <v>29.843748565479743</v>
      </c>
      <c r="AX60">
        <f>'2002 US IO'!AX60*'Wage Ratios'!$BC$5</f>
        <v>215.45390672498107</v>
      </c>
      <c r="AY60" s="106">
        <f>'2006 AMS'!$D$22/1000*'2002 US IO'!AY60/'2002 US IO'!AY$92</f>
        <v>81.836345744654167</v>
      </c>
      <c r="AZ60" s="106">
        <f>'2006 AMS'!$D$23/1000*'2002 US IO'!AZ60/'2002 US IO'!AZ$92</f>
        <v>62.052853678026395</v>
      </c>
      <c r="BA60" s="108">
        <f>'2002 US IO'!BA60*('Energy Outputs'!$D$12*1000)/'2002 US IO'!BA$92</f>
        <v>13.250305328741844</v>
      </c>
      <c r="BB60" s="108">
        <f>'2002 US IO'!BB60*('Energy Outputs'!$D$4*1000)/'2002 US IO'!BB$92</f>
        <v>35.386774692204369</v>
      </c>
      <c r="BC60">
        <f>'2002 US IO'!BC60*'Wage Ratios'!$BI$5</f>
        <v>13.920366151849828</v>
      </c>
      <c r="BD60" s="106">
        <f>'2006 AMS'!$D$24/1000*'2002 US IO'!BC60/'2002 US IO'!BC$92</f>
        <v>5.490597349228274</v>
      </c>
      <c r="BE60">
        <f>'2002 US IO'!BE60*'Wage Ratios'!$BK$5</f>
        <v>782.3690726189111</v>
      </c>
      <c r="BF60" s="106">
        <f>'2006 AMS'!$D$25/1000*'2002 US IO'!BE60/'2002 US IO'!BE$92</f>
        <v>245.76447743408141</v>
      </c>
      <c r="BG60" s="106">
        <f>'2006 AMS'!$D$26/1000*'2002 US IO'!BF60/'2002 US IO'!BF$92</f>
        <v>17.873688219673376</v>
      </c>
      <c r="BH60">
        <f>'2002 US IO'!BH60*'Wage Ratios'!$BN$5</f>
        <v>2278.4783535604211</v>
      </c>
      <c r="BI60">
        <f>'2002 US IO'!BI60*'Wage Ratios'!$BO$5</f>
        <v>73.991826383668155</v>
      </c>
      <c r="BJ60">
        <f>'2002 US IO'!BJ60*'Wage Ratios'!$BP$5</f>
        <v>345.11247568418293</v>
      </c>
      <c r="BK60">
        <f>'2002 US IO'!BK60*'Wage Ratios'!$BQ$5</f>
        <v>218.7335069802256</v>
      </c>
      <c r="BL60">
        <f>'2002 US IO'!BL60*'Wage Ratios'!$BR$5</f>
        <v>170.87197883783926</v>
      </c>
      <c r="BM60">
        <f>'2002 US IO'!BM60*'Wage Ratios'!$BS$5</f>
        <v>405.10488178538174</v>
      </c>
      <c r="BN60">
        <f>'2002 US IO'!BN60*'Wage Ratios'!$BT$5</f>
        <v>174.1385354353601</v>
      </c>
      <c r="BO60">
        <f>'2002 US IO'!BO60*'Wage Ratios'!$BU$5</f>
        <v>425.58022315605558</v>
      </c>
      <c r="BP60">
        <f>'2002 US IO'!BP60*'Wage Ratios'!$BV$5</f>
        <v>182.13922220285434</v>
      </c>
      <c r="BQ60">
        <f>'2002 US IO'!BQ60*'Wage Ratios'!$BW$5</f>
        <v>203.18662379046424</v>
      </c>
      <c r="BR60" s="106">
        <f>'2006 AMS'!$D$27/1000*'2002 US IO'!BQ60/'2002 US IO'!BQ$92</f>
        <v>21.414871528836432</v>
      </c>
      <c r="BS60">
        <f>'2002 US IO'!BS60*'Wage Ratios'!$BY$5</f>
        <v>256.26757589600953</v>
      </c>
      <c r="BT60">
        <f>'2002 US IO'!BT60*'Wage Ratios'!$BZ$5</f>
        <v>424.20019554522179</v>
      </c>
      <c r="BU60">
        <f>'2002 US IO'!BU60*'Wage Ratios'!$CL$5</f>
        <v>469.00799238355438</v>
      </c>
      <c r="BV60">
        <f>'2002 US IO'!BV60*'Wage Ratios'!$CG$5</f>
        <v>56.985229749297844</v>
      </c>
      <c r="BW60">
        <f>'2002 US IO'!BW60*AVERAGE('Wage Ratios'!$CA$5:$CF$5,'Wage Ratios'!$CH$5:$CK$5)</f>
        <v>1892.9603823637563</v>
      </c>
      <c r="BX60">
        <f>'2002 US IO'!BX60*'Wage Ratios'!$CM$5</f>
        <v>10.977125176635052</v>
      </c>
      <c r="BY60" s="106">
        <f>'2006 AMS'!$D$28/1000*'2002 US IO'!BX60/'2002 US IO'!BX$92</f>
        <v>6.1340182311799971</v>
      </c>
      <c r="BZ60" s="106">
        <f>'2006 AMS'!$D$29/1000*'2002 US IO'!BY60/'2002 US IO'!BY$92</f>
        <v>10.808145057106609</v>
      </c>
      <c r="CA60">
        <f>'2002 US IO'!CA60*'Wage Ratios'!$CP$5</f>
        <v>240.44693388933251</v>
      </c>
      <c r="CB60" s="106">
        <f>'2006 AMS'!$D$30/1000*'2002 US IO'!CA60/'2002 US IO'!CA$92</f>
        <v>93.600734093219117</v>
      </c>
      <c r="CC60" s="106">
        <f>'2006 AMS'!$D$31/1000*'2002 US IO'!CB60/'2002 US IO'!CB$92</f>
        <v>6.4785853789987122</v>
      </c>
      <c r="CD60" s="106">
        <f>'2006 AMS'!$D$32/1000*'2002 US IO'!CC60/'2002 US IO'!CC$92</f>
        <v>39.733755850034406</v>
      </c>
      <c r="CE60" s="106">
        <f>'2006 AMS'!$D$33/1000*'2002 US IO'!CD60/'2002 US IO'!CD$92</f>
        <v>0.93617304633344989</v>
      </c>
      <c r="CF60" s="106">
        <f>'2006 AMS'!$D$34/1000*'2002 US IO'!CE60/'2002 US IO'!CE$92</f>
        <v>83.23144568536533</v>
      </c>
      <c r="CG60" s="106">
        <f>'2006 AMS'!$D$35/1000*'2002 US IO'!CF60/'2002 US IO'!CF$92</f>
        <v>3.924650682942751</v>
      </c>
      <c r="CH60">
        <f>'2002 US IO'!CH60*AVERAGE('Wage Ratios'!$CW$5:$CY$5)</f>
        <v>1495.3927786081263</v>
      </c>
      <c r="CI60" s="106">
        <f>'2006 AMS'!$D$36/1000*'2002 US IO'!CH60/'2002 US IO'!CH$92</f>
        <v>107.04479316144409</v>
      </c>
      <c r="CJ60">
        <v>0</v>
      </c>
      <c r="CK60">
        <v>0</v>
      </c>
    </row>
    <row r="61" spans="1:92" x14ac:dyDescent="0.25">
      <c r="A61" t="s">
        <v>104</v>
      </c>
      <c r="B61">
        <f>'2002 US IO'!B61*AVERAGE('Wage Ratios'!$D$5:$F$5,'Wage Ratios'!$H$5)</f>
        <v>82.154470983842842</v>
      </c>
      <c r="C61">
        <f>'2002 US IO'!C61*'Wage Ratios'!$G$5</f>
        <v>285.75414904137239</v>
      </c>
      <c r="D61">
        <f>'2002 US IO'!D61*'Wage Ratios'!$I$5</f>
        <v>98.098930463441121</v>
      </c>
      <c r="E61">
        <f>'2002 US IO'!E61*'Wage Ratios'!$J$5</f>
        <v>63.490371809778352</v>
      </c>
      <c r="F61">
        <f>'2002 US IO'!F61*'Wage Ratios'!$K$5</f>
        <v>28.125950865820503</v>
      </c>
      <c r="G61">
        <f>'2002 US IO'!G61*'Wage Ratios'!$L$5</f>
        <v>89.284386281349057</v>
      </c>
      <c r="H61">
        <f>'2002 US IO'!H61*'Wage Ratios'!$M$5</f>
        <v>149.76194587814857</v>
      </c>
      <c r="I61" s="106">
        <f>'2006 AMS'!$D$5/1000*'2002 US IO'!I61/SUM('2002 US IO'!$I$2:$I$89)</f>
        <v>28.689306002559807</v>
      </c>
      <c r="J61">
        <f>'2002 US IO'!J61*'Wage Ratios'!$O$5</f>
        <v>21.229401650696911</v>
      </c>
      <c r="K61">
        <f>'2002 US IO'!K61*'Wage Ratios'!$P$5</f>
        <v>662.42677885699527</v>
      </c>
      <c r="L61">
        <f>'2002 US IO'!L61*'Wage Ratios'!$Q$5</f>
        <v>1.5313441546226543</v>
      </c>
      <c r="M61">
        <f>'2002 US IO'!M61*'Wage Ratios'!$R$5</f>
        <v>6.5013106264017999</v>
      </c>
      <c r="N61" s="106">
        <f>'2006 AMS'!$D$6/1000*'2002 US IO'!N61/SUM('2002 US IO'!$N$2:$N$89)</f>
        <v>22.79914583449419</v>
      </c>
      <c r="O61" s="106">
        <f>'2006 AMS'!$D$7/1000*'2002 US IO'!O61/'2002 US IO'!$O$92</f>
        <v>9.7885515071539828</v>
      </c>
      <c r="P61" s="106">
        <f>'2006 AMS'!$D$8/1000*'2002 US IO'!P61/'2002 US IO'!$P$92</f>
        <v>4.0070759596900176</v>
      </c>
      <c r="Q61">
        <f>'2002 US IO'!Q61*'Wage Ratios'!$V$5</f>
        <v>8.570720820131795</v>
      </c>
      <c r="R61" s="106">
        <f>'2006 AMS'!$D$9/1000*'2002 US IO'!R61/'2002 US IO'!$R$92</f>
        <v>54.551041926048626</v>
      </c>
      <c r="S61" s="106">
        <f>'2006 AMS'!$D$10/1000*'2002 US IO'!S61/'2002 US IO'!$S$92</f>
        <v>77.078418601054892</v>
      </c>
      <c r="T61" s="106">
        <f>'2006 AMS'!$D$11/1000*'2002 US IO'!T61/'2002 US IO'!$T$92</f>
        <v>7.1079990016379906</v>
      </c>
      <c r="U61" s="106">
        <f>'2006 AMS'!$D$12/1000*'2002 US IO'!U61/'2002 US IO'!$U$92</f>
        <v>5.6526970849332887</v>
      </c>
      <c r="V61" s="106">
        <f>'2006 AMS'!$D$13/1000*'2002 US IO'!V61/'2002 US IO'!V$92</f>
        <v>49.379894674590702</v>
      </c>
      <c r="W61">
        <f>'2002 US IO'!W61*'Wage Ratios'!$AB$5</f>
        <v>207.635089833828</v>
      </c>
      <c r="X61">
        <f>'2002 US IO'!X61*'Wage Ratios'!$AC$5</f>
        <v>281.84237959235332</v>
      </c>
      <c r="Y61" s="108">
        <f>'2002 US IO'!Y61*('Energy Outputs'!$D$16*1000)/'2002 US IO'!Y$92</f>
        <v>52.206623837116126</v>
      </c>
      <c r="Z61" s="108">
        <f>'2002 US IO'!Z61*('Energy Outputs'!$D$20*1000)/'2002 US IO'!Z$92</f>
        <v>123.76561237872218</v>
      </c>
      <c r="AA61" s="105">
        <f>'2002 US IO'!AA61*'Wage Ratios'!$AF$5</f>
        <v>284.2534452541309</v>
      </c>
      <c r="AB61">
        <f>'2002 US IO'!AB61*'Wage Ratios'!$AG$5</f>
        <v>381.48242128350256</v>
      </c>
      <c r="AC61" s="106">
        <f>'2006 AMS'!$D$14/1000*'2002 US IO'!AC61/'2002 US IO'!AC$92</f>
        <v>12.2071200910469</v>
      </c>
      <c r="AD61">
        <f>'2002 US IO'!AD61*'Wage Ratios'!$AI$5</f>
        <v>324.45196947209195</v>
      </c>
      <c r="AE61">
        <f>'2002 US IO'!AE61*'Wage Ratios'!$AJ$5</f>
        <v>509.37692874751821</v>
      </c>
      <c r="AF61">
        <f>'2002 US IO'!AF61*'Wage Ratios'!$AK$5</f>
        <v>215.53379496996948</v>
      </c>
      <c r="AG61">
        <f>'2002 US IO'!AG61*'Wage Ratios'!$AL$5</f>
        <v>180.60226864546121</v>
      </c>
      <c r="AH61">
        <f>'2002 US IO'!AH61*'Wage Ratios'!$AM$5</f>
        <v>249.59804588596916</v>
      </c>
      <c r="AI61" s="106">
        <f>'2006 AMS'!$D$15/1000*'2002 US IO'!AI61/'2002 US IO'!AI$92</f>
        <v>14.177765433651979</v>
      </c>
      <c r="AJ61" s="106">
        <f>'2006 AMS'!$D$16/1000*'2002 US IO'!AJ61/'2002 US IO'!AJ$92</f>
        <v>65.855054025779097</v>
      </c>
      <c r="AK61" s="106">
        <f>'2006 AMS'!$D$17/1000*'2002 US IO'!AK61/'2002 US IO'!AK$92</f>
        <v>19.745402553616227</v>
      </c>
      <c r="AL61" s="106">
        <f>'2006 AMS'!$D$18/1000*'2002 US IO'!AL61/'2002 US IO'!AL$92</f>
        <v>36.10887159194597</v>
      </c>
      <c r="AM61" s="106">
        <f>'2006 AMS'!$D$19/1000*'2002 US IO'!AM61/'2002 US IO'!AM$92</f>
        <v>5.2192459059642626</v>
      </c>
      <c r="AN61">
        <f>'2002 US IO'!AN61*'Wage Ratios'!$AS$5</f>
        <v>0.82901060255907422</v>
      </c>
      <c r="AO61">
        <f>'2002 US IO'!AO61*'Wage Ratios'!$AT$5</f>
        <v>112.93209590759581</v>
      </c>
      <c r="AP61">
        <f>'2002 US IO'!AP61*'Wage Ratios'!$AU$5</f>
        <v>311.34418224330074</v>
      </c>
      <c r="AQ61">
        <f>'2002 US IO'!AQ61*'Wage Ratios'!$AV$5</f>
        <v>98.222793913931568</v>
      </c>
      <c r="AR61">
        <f>'2002 US IO'!AR61*'Wage Ratios'!$AW$5</f>
        <v>439.75485631962243</v>
      </c>
      <c r="AS61" s="106">
        <f>'2006 AMS'!$D$20/1000*'2002 US IO'!AS61/'2002 US IO'!AS$92</f>
        <v>55.251384051074858</v>
      </c>
      <c r="AT61" s="106">
        <f>'2006 AMS'!$D$21/1000*'2002 US IO'!AT61/'2002 US IO'!AT$92</f>
        <v>50.389799910262347</v>
      </c>
      <c r="AU61">
        <f>'2002 US IO'!AU61*'Wage Ratios'!$AZ$5</f>
        <v>408.54188952292844</v>
      </c>
      <c r="AV61">
        <f>'2002 US IO'!AV61*'Wage Ratios'!$BA$5</f>
        <v>225.51171145306026</v>
      </c>
      <c r="AW61">
        <f>'2002 US IO'!AW61*'Wage Ratios'!$BB$5</f>
        <v>70.418312071770558</v>
      </c>
      <c r="AX61">
        <f>'2002 US IO'!AX61*'Wage Ratios'!$BC$5</f>
        <v>83.189219474342025</v>
      </c>
      <c r="AY61" s="106">
        <f>'2006 AMS'!$D$22/1000*'2002 US IO'!AY61/'2002 US IO'!AY$92</f>
        <v>143.62392605555672</v>
      </c>
      <c r="AZ61" s="106">
        <f>'2006 AMS'!$D$23/1000*'2002 US IO'!AZ61/'2002 US IO'!AZ$92</f>
        <v>38.273263656699257</v>
      </c>
      <c r="BA61" s="108">
        <f>'2002 US IO'!BA61*('Energy Outputs'!$D$12*1000)/'2002 US IO'!BA$92</f>
        <v>43.707621795719362</v>
      </c>
      <c r="BB61" s="108">
        <f>'2002 US IO'!BB61*('Energy Outputs'!$D$4*1000)/'2002 US IO'!BB$92</f>
        <v>84.069979730066152</v>
      </c>
      <c r="BC61">
        <f>'2002 US IO'!BC61*'Wage Ratios'!$BI$5</f>
        <v>67.843180531179172</v>
      </c>
      <c r="BD61" s="106">
        <f>'2006 AMS'!$D$24/1000*'2002 US IO'!BC61/'2002 US IO'!BC$92</f>
        <v>26.759323937625545</v>
      </c>
      <c r="BE61">
        <f>'2002 US IO'!BE61*'Wage Ratios'!$BK$5</f>
        <v>360.17967928874288</v>
      </c>
      <c r="BF61" s="106">
        <f>'2006 AMS'!$D$25/1000*'2002 US IO'!BE61/'2002 US IO'!BE$92</f>
        <v>113.14272734025924</v>
      </c>
      <c r="BG61" s="106">
        <f>'2006 AMS'!$D$26/1000*'2002 US IO'!BF61/'2002 US IO'!BF$92</f>
        <v>24.795373256735218</v>
      </c>
      <c r="BH61">
        <f>'2002 US IO'!BH61*'Wage Ratios'!$BN$5</f>
        <v>210.41810965099819</v>
      </c>
      <c r="BI61">
        <f>'2002 US IO'!BI61*'Wage Ratios'!$BO$5</f>
        <v>123.67619637778714</v>
      </c>
      <c r="BJ61">
        <f>'2002 US IO'!BJ61*'Wage Ratios'!$BP$5</f>
        <v>49.492270643352256</v>
      </c>
      <c r="BK61">
        <f>'2002 US IO'!BK61*'Wage Ratios'!$BQ$5</f>
        <v>205.12403870422827</v>
      </c>
      <c r="BL61">
        <f>'2002 US IO'!BL61*'Wage Ratios'!$BR$5</f>
        <v>190.55625547889261</v>
      </c>
      <c r="BM61">
        <f>'2002 US IO'!BM61*'Wage Ratios'!$BS$5</f>
        <v>327.04627677526287</v>
      </c>
      <c r="BN61">
        <f>'2002 US IO'!BN61*'Wage Ratios'!$BT$5</f>
        <v>48.922854726428326</v>
      </c>
      <c r="BO61">
        <f>'2002 US IO'!BO61*'Wage Ratios'!$BU$5</f>
        <v>167.15825148657495</v>
      </c>
      <c r="BP61">
        <f>'2002 US IO'!BP61*'Wage Ratios'!$BV$5</f>
        <v>77.152781813791009</v>
      </c>
      <c r="BQ61">
        <f>'2002 US IO'!BQ61*'Wage Ratios'!$BW$5</f>
        <v>108.16085350865751</v>
      </c>
      <c r="BR61" s="106">
        <f>'2006 AMS'!$D$27/1000*'2002 US IO'!BQ61/'2002 US IO'!BQ$92</f>
        <v>11.399622372414765</v>
      </c>
      <c r="BS61">
        <f>'2002 US IO'!BS61*'Wage Ratios'!$BY$5</f>
        <v>124.00116234975555</v>
      </c>
      <c r="BT61">
        <f>'2002 US IO'!BT61*'Wage Ratios'!$BZ$5</f>
        <v>234.89313276511206</v>
      </c>
      <c r="BU61">
        <f>'2002 US IO'!BU61*'Wage Ratios'!$CL$5</f>
        <v>109.54793985650285</v>
      </c>
      <c r="BV61">
        <f>'2002 US IO'!BV61*'Wage Ratios'!$CG$5</f>
        <v>13.310251899033462</v>
      </c>
      <c r="BW61">
        <f>'2002 US IO'!BW61*AVERAGE('Wage Ratios'!$CA$5:$CF$5,'Wage Ratios'!$CH$5:$CK$5)</f>
        <v>442.14579172531552</v>
      </c>
      <c r="BX61">
        <f>'2002 US IO'!BX61*'Wage Ratios'!$CM$5</f>
        <v>15.725319761199833</v>
      </c>
      <c r="BY61" s="106">
        <f>'2006 AMS'!$D$28/1000*'2002 US IO'!BX61/'2002 US IO'!BX$92</f>
        <v>8.7873096602423644</v>
      </c>
      <c r="BZ61" s="106">
        <f>'2006 AMS'!$D$29/1000*'2002 US IO'!BY61/'2002 US IO'!BY$92</f>
        <v>11.768793242945945</v>
      </c>
      <c r="CA61">
        <f>'2002 US IO'!CA61*'Wage Ratios'!$CP$5</f>
        <v>260.29606990494699</v>
      </c>
      <c r="CB61" s="106">
        <f>'2006 AMS'!$D$30/1000*'2002 US IO'!CA61/'2002 US IO'!CA$92</f>
        <v>101.32756875118476</v>
      </c>
      <c r="CC61" s="106">
        <f>'2006 AMS'!$D$31/1000*'2002 US IO'!CB61/'2002 US IO'!CB$92</f>
        <v>3.8066521924026353</v>
      </c>
      <c r="CD61" s="106">
        <f>'2006 AMS'!$D$32/1000*'2002 US IO'!CC61/'2002 US IO'!CC$92</f>
        <v>12.312068104141048</v>
      </c>
      <c r="CE61" s="106">
        <f>'2006 AMS'!$D$33/1000*'2002 US IO'!CD61/'2002 US IO'!CD$92</f>
        <v>0.20775479545992359</v>
      </c>
      <c r="CF61" s="106">
        <f>'2006 AMS'!$D$34/1000*'2002 US IO'!CE61/'2002 US IO'!CE$92</f>
        <v>9.9242179682659746</v>
      </c>
      <c r="CG61" s="106">
        <f>'2006 AMS'!$D$35/1000*'2002 US IO'!CF61/'2002 US IO'!CF$92</f>
        <v>2.5301149045725149</v>
      </c>
      <c r="CH61">
        <f>'2002 US IO'!CH61*AVERAGE('Wage Ratios'!$CW$5:$CY$5)</f>
        <v>451.99635090829116</v>
      </c>
      <c r="CI61" s="106">
        <f>'2006 AMS'!$D$36/1000*'2002 US IO'!CH61/'2002 US IO'!CH$92</f>
        <v>32.355282561776171</v>
      </c>
      <c r="CJ61">
        <v>0</v>
      </c>
      <c r="CK61">
        <v>0</v>
      </c>
    </row>
    <row r="62" spans="1:92" x14ac:dyDescent="0.25">
      <c r="A62" t="s">
        <v>103</v>
      </c>
      <c r="B62">
        <f>'2002 US IO'!B62*AVERAGE('Wage Ratios'!$D$5:$F$5,'Wage Ratios'!$H$5)</f>
        <v>182.91812246140822</v>
      </c>
      <c r="C62">
        <f>'2002 US IO'!C62*'Wage Ratios'!$G$5</f>
        <v>308.84175098878234</v>
      </c>
      <c r="D62">
        <f>'2002 US IO'!D62*'Wage Ratios'!$I$5</f>
        <v>51.044732543593142</v>
      </c>
      <c r="E62">
        <f>'2002 US IO'!E62*'Wage Ratios'!$J$5</f>
        <v>34.210238374277949</v>
      </c>
      <c r="F62">
        <f>'2002 US IO'!F62*'Wage Ratios'!$K$5</f>
        <v>15.932992942522555</v>
      </c>
      <c r="G62">
        <f>'2002 US IO'!G62*'Wage Ratios'!$L$5</f>
        <v>29.901062564097295</v>
      </c>
      <c r="H62">
        <f>'2002 US IO'!H62*'Wage Ratios'!$M$5</f>
        <v>1.415582119862709</v>
      </c>
      <c r="I62" s="106">
        <f>'2006 AMS'!$D$5/1000*'2002 US IO'!I62/SUM('2002 US IO'!$I$2:$I$89)</f>
        <v>35.656899742367457</v>
      </c>
      <c r="J62">
        <f>'2002 US IO'!J62*'Wage Ratios'!$O$5</f>
        <v>43.601334841337909</v>
      </c>
      <c r="K62">
        <f>'2002 US IO'!K62*'Wage Ratios'!$P$5</f>
        <v>1065.6891297028531</v>
      </c>
      <c r="L62">
        <f>'2002 US IO'!L62*'Wage Ratios'!$Q$5</f>
        <v>0.86017040227751518</v>
      </c>
      <c r="M62">
        <f>'2002 US IO'!M62*'Wage Ratios'!$R$5</f>
        <v>3.2793702539374472</v>
      </c>
      <c r="N62" s="106">
        <f>'2006 AMS'!$D$6/1000*'2002 US IO'!N62/SUM('2002 US IO'!$N$2:$N$89)</f>
        <v>127.61830816595713</v>
      </c>
      <c r="O62" s="106">
        <f>'2006 AMS'!$D$7/1000*'2002 US IO'!O62/'2002 US IO'!$O$92</f>
        <v>8.9217943571286558</v>
      </c>
      <c r="P62" s="106">
        <f>'2006 AMS'!$D$8/1000*'2002 US IO'!P62/'2002 US IO'!$P$92</f>
        <v>19.939292453545189</v>
      </c>
      <c r="Q62">
        <f>'2002 US IO'!Q62*'Wage Ratios'!$V$5</f>
        <v>15.779728688683567</v>
      </c>
      <c r="R62" s="106">
        <f>'2006 AMS'!$D$9/1000*'2002 US IO'!R62/'2002 US IO'!$R$92</f>
        <v>70.240383982433443</v>
      </c>
      <c r="S62" s="106">
        <f>'2006 AMS'!$D$10/1000*'2002 US IO'!S62/'2002 US IO'!$S$92</f>
        <v>86.188859355873674</v>
      </c>
      <c r="T62" s="106">
        <f>'2006 AMS'!$D$11/1000*'2002 US IO'!T62/'2002 US IO'!$T$92</f>
        <v>5.5881501848211874</v>
      </c>
      <c r="U62" s="106">
        <f>'2006 AMS'!$D$12/1000*'2002 US IO'!U62/'2002 US IO'!$U$92</f>
        <v>7.5403462657591351</v>
      </c>
      <c r="V62" s="106">
        <f>'2006 AMS'!$D$13/1000*'2002 US IO'!V62/'2002 US IO'!V$92</f>
        <v>65.021516131415297</v>
      </c>
      <c r="W62">
        <f>'2002 US IO'!W62*'Wage Ratios'!$AB$5</f>
        <v>21.746835834563612</v>
      </c>
      <c r="X62">
        <f>'2002 US IO'!X62*'Wage Ratios'!$AC$5</f>
        <v>38.907737577000596</v>
      </c>
      <c r="Y62" s="108">
        <f>'2002 US IO'!Y62*('Energy Outputs'!$D$16*1000)/'2002 US IO'!Y$92</f>
        <v>87.34226302661753</v>
      </c>
      <c r="Z62" s="108">
        <f>'2002 US IO'!Z62*('Energy Outputs'!$D$20*1000)/'2002 US IO'!Z$92</f>
        <v>10.419851263901638</v>
      </c>
      <c r="AA62" s="105">
        <f>'2002 US IO'!AA62*'Wage Ratios'!$AF$5</f>
        <v>0.76524197492557744</v>
      </c>
      <c r="AB62">
        <f>'2002 US IO'!AB62*'Wage Ratios'!$AG$5</f>
        <v>370.21848767517997</v>
      </c>
      <c r="AC62" s="106">
        <f>'2006 AMS'!$D$14/1000*'2002 US IO'!AC62/'2002 US IO'!AC$92</f>
        <v>18.996403441079178</v>
      </c>
      <c r="AD62">
        <f>'2002 US IO'!AD62*'Wage Ratios'!$AI$5</f>
        <v>530.87877769817862</v>
      </c>
      <c r="AE62">
        <f>'2002 US IO'!AE62*'Wage Ratios'!$AJ$5</f>
        <v>216.27917545599877</v>
      </c>
      <c r="AF62">
        <f>'2002 US IO'!AF62*'Wage Ratios'!$AK$5</f>
        <v>135.73263127680829</v>
      </c>
      <c r="AG62">
        <f>'2002 US IO'!AG62*'Wage Ratios'!$AL$5</f>
        <v>78.028523018302238</v>
      </c>
      <c r="AH62">
        <f>'2002 US IO'!AH62*'Wage Ratios'!$AM$5</f>
        <v>228.29783731730075</v>
      </c>
      <c r="AI62" s="106">
        <f>'2006 AMS'!$D$15/1000*'2002 US IO'!AI62/'2002 US IO'!AI$92</f>
        <v>17.288694774792567</v>
      </c>
      <c r="AJ62" s="106">
        <f>'2006 AMS'!$D$16/1000*'2002 US IO'!AJ62/'2002 US IO'!AJ$92</f>
        <v>73.738561221837173</v>
      </c>
      <c r="AK62" s="106">
        <f>'2006 AMS'!$D$17/1000*'2002 US IO'!AK62/'2002 US IO'!AK$92</f>
        <v>29.500419323102541</v>
      </c>
      <c r="AL62" s="106">
        <f>'2006 AMS'!$D$18/1000*'2002 US IO'!AL62/'2002 US IO'!AL$92</f>
        <v>53.536793540075237</v>
      </c>
      <c r="AM62" s="106">
        <f>'2006 AMS'!$D$19/1000*'2002 US IO'!AM62/'2002 US IO'!AM$92</f>
        <v>2.8100478579138293</v>
      </c>
      <c r="AN62">
        <f>'2002 US IO'!AN62*'Wage Ratios'!$AS$5</f>
        <v>0.54348240728932473</v>
      </c>
      <c r="AO62">
        <f>'2002 US IO'!AO62*'Wage Ratios'!$AT$5</f>
        <v>134.9612413112531</v>
      </c>
      <c r="AP62">
        <f>'2002 US IO'!AP62*'Wage Ratios'!$AU$5</f>
        <v>931.64770558701525</v>
      </c>
      <c r="AQ62">
        <f>'2002 US IO'!AQ62*'Wage Ratios'!$AV$5</f>
        <v>297.45429191096304</v>
      </c>
      <c r="AR62">
        <f>'2002 US IO'!AR62*'Wage Ratios'!$AW$5</f>
        <v>373.46465468563372</v>
      </c>
      <c r="AS62" s="106">
        <f>'2006 AMS'!$D$20/1000*'2002 US IO'!AS62/'2002 US IO'!AS$92</f>
        <v>97.401429267729569</v>
      </c>
      <c r="AT62" s="106">
        <f>'2006 AMS'!$D$21/1000*'2002 US IO'!AT62/'2002 US IO'!AT$92</f>
        <v>49.113457489395444</v>
      </c>
      <c r="AU62">
        <f>'2002 US IO'!AU62*'Wage Ratios'!$AZ$5</f>
        <v>133.85709903550884</v>
      </c>
      <c r="AV62">
        <f>'2002 US IO'!AV62*'Wage Ratios'!$BA$5</f>
        <v>80.37397321955244</v>
      </c>
      <c r="AW62">
        <f>'2002 US IO'!AW62*'Wage Ratios'!$BB$5</f>
        <v>15.435279637409833</v>
      </c>
      <c r="AX62">
        <f>'2002 US IO'!AX62*'Wage Ratios'!$BC$5</f>
        <v>26.567445925311585</v>
      </c>
      <c r="AY62" s="106">
        <f>'2006 AMS'!$D$22/1000*'2002 US IO'!AY62/'2002 US IO'!AY$92</f>
        <v>63.082337344602173</v>
      </c>
      <c r="AZ62" s="106">
        <f>'2006 AMS'!$D$23/1000*'2002 US IO'!AZ62/'2002 US IO'!AZ$92</f>
        <v>47.036934274671879</v>
      </c>
      <c r="BA62" s="108">
        <f>'2002 US IO'!BA62*('Energy Outputs'!$D$12*1000)/'2002 US IO'!BA$92</f>
        <v>1.5406827177811273</v>
      </c>
      <c r="BB62" s="108">
        <f>'2002 US IO'!BB62*('Energy Outputs'!$D$4*1000)/'2002 US IO'!BB$92</f>
        <v>10.645303956744701</v>
      </c>
      <c r="BC62">
        <f>'2002 US IO'!BC62*'Wage Ratios'!$BI$5</f>
        <v>5.8351233511763549</v>
      </c>
      <c r="BD62" s="106">
        <f>'2006 AMS'!$D$24/1000*'2002 US IO'!BC62/'2002 US IO'!BC$92</f>
        <v>2.3015423915506297</v>
      </c>
      <c r="BE62">
        <f>'2002 US IO'!BE62*'Wage Ratios'!$BK$5</f>
        <v>254.35986785015425</v>
      </c>
      <c r="BF62" s="106">
        <f>'2006 AMS'!$D$25/1000*'2002 US IO'!BE62/'2002 US IO'!BE$92</f>
        <v>79.901701371118534</v>
      </c>
      <c r="BG62" s="106">
        <f>'2006 AMS'!$D$26/1000*'2002 US IO'!BF62/'2002 US IO'!BF$92</f>
        <v>12.987858599102335</v>
      </c>
      <c r="BH62">
        <f>'2002 US IO'!BH62*'Wage Ratios'!$BN$5</f>
        <v>306.64594220287762</v>
      </c>
      <c r="BI62">
        <f>'2002 US IO'!BI62*'Wage Ratios'!$BO$5</f>
        <v>28.83878616104758</v>
      </c>
      <c r="BJ62">
        <f>'2002 US IO'!BJ62*'Wage Ratios'!$BP$5</f>
        <v>99.513471675028399</v>
      </c>
      <c r="BK62">
        <f>'2002 US IO'!BK62*'Wage Ratios'!$BQ$5</f>
        <v>44.990732444099159</v>
      </c>
      <c r="BL62">
        <f>'2002 US IO'!BL62*'Wage Ratios'!$BR$5</f>
        <v>98.243524368771773</v>
      </c>
      <c r="BM62">
        <f>'2002 US IO'!BM62*'Wage Ratios'!$BS$5</f>
        <v>102.34213242249061</v>
      </c>
      <c r="BN62">
        <f>'2002 US IO'!BN62*'Wage Ratios'!$BT$5</f>
        <v>24.081925649972753</v>
      </c>
      <c r="BO62">
        <f>'2002 US IO'!BO62*'Wage Ratios'!$BU$5</f>
        <v>131.09256472718897</v>
      </c>
      <c r="BP62">
        <f>'2002 US IO'!BP62*'Wage Ratios'!$BV$5</f>
        <v>62.678613526790031</v>
      </c>
      <c r="BQ62">
        <f>'2002 US IO'!BQ62*'Wage Ratios'!$BW$5</f>
        <v>52.110763060013923</v>
      </c>
      <c r="BR62" s="106">
        <f>'2006 AMS'!$D$27/1000*'2002 US IO'!BQ62/'2002 US IO'!BQ$92</f>
        <v>5.4922183133012226</v>
      </c>
      <c r="BS62">
        <f>'2002 US IO'!BS62*'Wage Ratios'!$BY$5</f>
        <v>163.34080084586734</v>
      </c>
      <c r="BT62">
        <f>'2002 US IO'!BT62*'Wage Ratios'!$BZ$5</f>
        <v>267.62456884204028</v>
      </c>
      <c r="BU62">
        <f>'2002 US IO'!BU62*'Wage Ratios'!$CL$5</f>
        <v>302.03822251399953</v>
      </c>
      <c r="BV62">
        <f>'2002 US IO'!BV62*'Wage Ratios'!$CG$5</f>
        <v>36.698132617224303</v>
      </c>
      <c r="BW62">
        <f>'2002 US IO'!BW62*AVERAGE('Wage Ratios'!$CA$5:$CF$5,'Wage Ratios'!$CH$5:$CK$5)</f>
        <v>1219.0546823581549</v>
      </c>
      <c r="BX62">
        <f>'2002 US IO'!BX62*'Wage Ratios'!$CM$5</f>
        <v>8.1729816492775988</v>
      </c>
      <c r="BY62" s="106">
        <f>'2006 AMS'!$D$28/1000*'2002 US IO'!BX62/'2002 US IO'!BX$92</f>
        <v>4.5670626537517807</v>
      </c>
      <c r="BZ62" s="106">
        <f>'2006 AMS'!$D$29/1000*'2002 US IO'!BY62/'2002 US IO'!BY$92</f>
        <v>8.2935133502704037</v>
      </c>
      <c r="CA62">
        <f>'2002 US IO'!CA62*'Wage Ratios'!$CP$5</f>
        <v>106.31448471626413</v>
      </c>
      <c r="CB62" s="106">
        <f>'2006 AMS'!$D$30/1000*'2002 US IO'!CA62/'2002 US IO'!CA$92</f>
        <v>41.385904379070688</v>
      </c>
      <c r="CC62" s="106">
        <f>'2006 AMS'!$D$31/1000*'2002 US IO'!CB62/'2002 US IO'!CB$92</f>
        <v>2.8262530226718265</v>
      </c>
      <c r="CD62" s="106">
        <f>'2006 AMS'!$D$32/1000*'2002 US IO'!CC62/'2002 US IO'!CC$92</f>
        <v>10.311245397086529</v>
      </c>
      <c r="CE62" s="106">
        <f>'2006 AMS'!$D$33/1000*'2002 US IO'!CD62/'2002 US IO'!CD$92</f>
        <v>0.24402562633769118</v>
      </c>
      <c r="CF62" s="106">
        <f>'2006 AMS'!$D$34/1000*'2002 US IO'!CE62/'2002 US IO'!CE$92</f>
        <v>10.102544734847358</v>
      </c>
      <c r="CG62" s="106">
        <f>'2006 AMS'!$D$35/1000*'2002 US IO'!CF62/'2002 US IO'!CF$92</f>
        <v>1.9252757815628079</v>
      </c>
      <c r="CH62">
        <f>'2002 US IO'!CH62*AVERAGE('Wage Ratios'!$CW$5:$CY$5)</f>
        <v>850.62474356245127</v>
      </c>
      <c r="CI62" s="106">
        <f>'2006 AMS'!$D$36/1000*'2002 US IO'!CH62/'2002 US IO'!CH$92</f>
        <v>60.890323288441074</v>
      </c>
      <c r="CJ62">
        <v>0</v>
      </c>
      <c r="CK62">
        <v>0</v>
      </c>
    </row>
    <row r="63" spans="1:92" x14ac:dyDescent="0.25">
      <c r="A63" t="s">
        <v>102</v>
      </c>
      <c r="B63">
        <f>'2002 US IO'!B63*AVERAGE('Wage Ratios'!$D$5:$F$5,'Wage Ratios'!$H$5)</f>
        <v>17.49317355075997</v>
      </c>
      <c r="C63">
        <f>'2002 US IO'!C63*'Wage Ratios'!$G$5</f>
        <v>35.175339286928022</v>
      </c>
      <c r="D63">
        <f>'2002 US IO'!D63*'Wage Ratios'!$I$5</f>
        <v>75.276936098325706</v>
      </c>
      <c r="E63">
        <f>'2002 US IO'!E63*'Wage Ratios'!$J$5</f>
        <v>43.33903723799682</v>
      </c>
      <c r="F63">
        <f>'2002 US IO'!F63*'Wage Ratios'!$K$5</f>
        <v>21.959178047819339</v>
      </c>
      <c r="G63">
        <f>'2002 US IO'!G63*'Wage Ratios'!$L$5</f>
        <v>10.94245971368189</v>
      </c>
      <c r="H63">
        <f>'2002 US IO'!H63*'Wage Ratios'!$M$5</f>
        <v>1.7145059224871351</v>
      </c>
      <c r="I63" s="106">
        <f>'2006 AMS'!$D$5/1000*'2002 US IO'!I63/SUM('2002 US IO'!$I$2:$I$89)</f>
        <v>122.38702541338608</v>
      </c>
      <c r="J63">
        <f>'2002 US IO'!J63*'Wage Ratios'!$O$5</f>
        <v>18.428368752319528</v>
      </c>
      <c r="K63">
        <f>'2002 US IO'!K63*'Wage Ratios'!$P$5</f>
        <v>87.938416264202061</v>
      </c>
      <c r="L63">
        <f>'2002 US IO'!L63*'Wage Ratios'!$Q$5</f>
        <v>7.4682103857120232</v>
      </c>
      <c r="M63">
        <f>'2002 US IO'!M63*'Wage Ratios'!$R$5</f>
        <v>28.454002344427099</v>
      </c>
      <c r="N63" s="106">
        <f>'2006 AMS'!$D$6/1000*'2002 US IO'!N63/SUM('2002 US IO'!$N$2:$N$89)</f>
        <v>11.627776675411644</v>
      </c>
      <c r="O63" s="106">
        <f>'2006 AMS'!$D$7/1000*'2002 US IO'!O63/'2002 US IO'!$O$92</f>
        <v>12.349608955501497</v>
      </c>
      <c r="P63" s="106">
        <f>'2006 AMS'!$D$8/1000*'2002 US IO'!P63/'2002 US IO'!$P$92</f>
        <v>4.975687571895488</v>
      </c>
      <c r="Q63">
        <f>'2002 US IO'!Q63*'Wage Ratios'!$V$5</f>
        <v>5.0442922731799769</v>
      </c>
      <c r="R63" s="106">
        <f>'2006 AMS'!$D$9/1000*'2002 US IO'!R63/'2002 US IO'!$R$92</f>
        <v>69.947062049748169</v>
      </c>
      <c r="S63" s="106">
        <f>'2006 AMS'!$D$10/1000*'2002 US IO'!S63/'2002 US IO'!$S$92</f>
        <v>119.87892924630339</v>
      </c>
      <c r="T63" s="106">
        <f>'2006 AMS'!$D$11/1000*'2002 US IO'!T63/'2002 US IO'!$T$92</f>
        <v>9.154771142605183</v>
      </c>
      <c r="U63" s="106">
        <f>'2006 AMS'!$D$12/1000*'2002 US IO'!U63/'2002 US IO'!$U$92</f>
        <v>2.7426277577092111</v>
      </c>
      <c r="V63" s="106">
        <f>'2006 AMS'!$D$13/1000*'2002 US IO'!V63/'2002 US IO'!V$92</f>
        <v>56.682597219423698</v>
      </c>
      <c r="W63">
        <f>'2002 US IO'!W63*'Wage Ratios'!$AB$5</f>
        <v>3735.1364273090044</v>
      </c>
      <c r="X63">
        <f>'2002 US IO'!X63*'Wage Ratios'!$AC$5</f>
        <v>2042.909686826712</v>
      </c>
      <c r="Y63" s="108">
        <f>'2002 US IO'!Y63*('Energy Outputs'!$D$16*1000)/'2002 US IO'!Y$92</f>
        <v>17.670315360691148</v>
      </c>
      <c r="Z63" s="108">
        <f>'2002 US IO'!Z63*('Energy Outputs'!$D$20*1000)/'2002 US IO'!Z$92</f>
        <v>58.346757233823787</v>
      </c>
      <c r="AA63" s="105">
        <f>'2002 US IO'!AA63*'Wage Ratios'!$AF$5</f>
        <v>352.34157939135304</v>
      </c>
      <c r="AB63">
        <f>'2002 US IO'!AB63*'Wage Ratios'!$AG$5</f>
        <v>358.11842216536604</v>
      </c>
      <c r="AC63" s="106">
        <f>'2006 AMS'!$D$14/1000*'2002 US IO'!AC63/'2002 US IO'!AC$92</f>
        <v>18.200718288317059</v>
      </c>
      <c r="AD63">
        <f>'2002 US IO'!AD63*'Wage Ratios'!$AI$5</f>
        <v>64.398999149427553</v>
      </c>
      <c r="AE63">
        <f>'2002 US IO'!AE63*'Wage Ratios'!$AJ$5</f>
        <v>7.6142026394990738</v>
      </c>
      <c r="AF63">
        <f>'2002 US IO'!AF63*'Wage Ratios'!$AK$5</f>
        <v>31.257784624184527</v>
      </c>
      <c r="AG63">
        <f>'2002 US IO'!AG63*'Wage Ratios'!$AL$5</f>
        <v>899.91868509650806</v>
      </c>
      <c r="AH63">
        <f>'2002 US IO'!AH63*'Wage Ratios'!$AM$5</f>
        <v>50.093380946333426</v>
      </c>
      <c r="AI63" s="106">
        <f>'2006 AMS'!$D$15/1000*'2002 US IO'!AI63/'2002 US IO'!AI$92</f>
        <v>21.531346271597233</v>
      </c>
      <c r="AJ63" s="106">
        <f>'2006 AMS'!$D$16/1000*'2002 US IO'!AJ63/'2002 US IO'!AJ$92</f>
        <v>134.08550998433867</v>
      </c>
      <c r="AK63" s="106">
        <f>'2006 AMS'!$D$17/1000*'2002 US IO'!AK63/'2002 US IO'!AK$92</f>
        <v>20.636677188940819</v>
      </c>
      <c r="AL63" s="106">
        <f>'2006 AMS'!$D$18/1000*'2002 US IO'!AL63/'2002 US IO'!AL$92</f>
        <v>26.654831691483189</v>
      </c>
      <c r="AM63" s="106">
        <f>'2006 AMS'!$D$19/1000*'2002 US IO'!AM63/'2002 US IO'!AM$92</f>
        <v>6.3139764537568892</v>
      </c>
      <c r="AN63">
        <f>'2002 US IO'!AN63*'Wage Ratios'!$AS$5</f>
        <v>4.4841179730385727</v>
      </c>
      <c r="AO63">
        <f>'2002 US IO'!AO63*'Wage Ratios'!$AT$5</f>
        <v>20.772019336143352</v>
      </c>
      <c r="AP63">
        <f>'2002 US IO'!AP63*'Wage Ratios'!$AU$5</f>
        <v>24.324620344530935</v>
      </c>
      <c r="AQ63">
        <f>'2002 US IO'!AQ63*'Wage Ratios'!$AV$5</f>
        <v>13.514157375936117</v>
      </c>
      <c r="AR63">
        <f>'2002 US IO'!AR63*'Wage Ratios'!$AW$5</f>
        <v>837.22007200988003</v>
      </c>
      <c r="AS63" s="106">
        <f>'2006 AMS'!$D$20/1000*'2002 US IO'!AS63/'2002 US IO'!AS$92</f>
        <v>35.531735018739241</v>
      </c>
      <c r="AT63" s="106">
        <f>'2006 AMS'!$D$21/1000*'2002 US IO'!AT63/'2002 US IO'!AT$92</f>
        <v>51.365929243993399</v>
      </c>
      <c r="AU63">
        <f>'2002 US IO'!AU63*'Wage Ratios'!$AZ$5</f>
        <v>59.585396735351964</v>
      </c>
      <c r="AV63">
        <f>'2002 US IO'!AV63*'Wage Ratios'!$BA$5</f>
        <v>12.838912405626621</v>
      </c>
      <c r="AW63">
        <f>'2002 US IO'!AW63*'Wage Ratios'!$BB$5</f>
        <v>5.5005889658629261</v>
      </c>
      <c r="AX63">
        <f>'2002 US IO'!AX63*'Wage Ratios'!$BC$5</f>
        <v>36.878192361570335</v>
      </c>
      <c r="AY63" s="106">
        <f>'2006 AMS'!$D$22/1000*'2002 US IO'!AY63/'2002 US IO'!AY$92</f>
        <v>127.8606737788693</v>
      </c>
      <c r="AZ63" s="106">
        <f>'2006 AMS'!$D$23/1000*'2002 US IO'!AZ63/'2002 US IO'!AZ$92</f>
        <v>33.351618561590222</v>
      </c>
      <c r="BA63" s="108">
        <f>'2002 US IO'!BA63*('Energy Outputs'!$D$12*1000)/'2002 US IO'!BA$92</f>
        <v>206.78074204459932</v>
      </c>
      <c r="BB63" s="108">
        <f>'2002 US IO'!BB63*('Energy Outputs'!$D$4*1000)/'2002 US IO'!BB$92</f>
        <v>61.941197315557318</v>
      </c>
      <c r="BC63">
        <f>'2002 US IO'!BC63*'Wage Ratios'!$BI$5</f>
        <v>457.48868303608543</v>
      </c>
      <c r="BD63" s="106">
        <f>'2006 AMS'!$D$24/1000*'2002 US IO'!BC63/'2002 US IO'!BC$92</f>
        <v>180.44684478691451</v>
      </c>
      <c r="BE63">
        <f>'2002 US IO'!BE63*'Wage Ratios'!$BK$5</f>
        <v>45.266909990468505</v>
      </c>
      <c r="BF63" s="106">
        <f>'2006 AMS'!$D$25/1000*'2002 US IO'!BE63/'2002 US IO'!BE$92</f>
        <v>14.219629671228116</v>
      </c>
      <c r="BG63" s="106">
        <f>'2006 AMS'!$D$26/1000*'2002 US IO'!BF63/'2002 US IO'!BF$92</f>
        <v>24.281420967954581</v>
      </c>
      <c r="BH63">
        <f>'2002 US IO'!BH63*'Wage Ratios'!$BN$5</f>
        <v>106.55899700832131</v>
      </c>
      <c r="BI63">
        <f>'2002 US IO'!BI63*'Wage Ratios'!$BO$5</f>
        <v>13.690249686732038</v>
      </c>
      <c r="BJ63">
        <f>'2002 US IO'!BJ63*'Wage Ratios'!$BP$5</f>
        <v>5.6010651351124761</v>
      </c>
      <c r="BK63">
        <f>'2002 US IO'!BK63*'Wage Ratios'!$BQ$5</f>
        <v>993.30914857958157</v>
      </c>
      <c r="BL63">
        <f>'2002 US IO'!BL63*'Wage Ratios'!$BR$5</f>
        <v>347.06643117172524</v>
      </c>
      <c r="BM63">
        <f>'2002 US IO'!BM63*'Wage Ratios'!$BS$5</f>
        <v>164.87573098354756</v>
      </c>
      <c r="BN63">
        <f>'2002 US IO'!BN63*'Wage Ratios'!$BT$5</f>
        <v>51.958705400286043</v>
      </c>
      <c r="BO63">
        <f>'2002 US IO'!BO63*'Wage Ratios'!$BU$5</f>
        <v>17.267373962526143</v>
      </c>
      <c r="BP63">
        <f>'2002 US IO'!BP63*'Wage Ratios'!$BV$5</f>
        <v>29.14739300432047</v>
      </c>
      <c r="BQ63">
        <f>'2002 US IO'!BQ63*'Wage Ratios'!$BW$5</f>
        <v>350.25863960904263</v>
      </c>
      <c r="BR63" s="106">
        <f>'2006 AMS'!$D$27/1000*'2002 US IO'!BQ63/'2002 US IO'!BQ$92</f>
        <v>36.915539168699382</v>
      </c>
      <c r="BS63">
        <f>'2002 US IO'!BS63*'Wage Ratios'!$BY$5</f>
        <v>51.101475266731654</v>
      </c>
      <c r="BT63">
        <f>'2002 US IO'!BT63*'Wage Ratios'!$BZ$5</f>
        <v>8.4269968312402934</v>
      </c>
      <c r="BU63">
        <f>'2002 US IO'!BU63*'Wage Ratios'!$CL$5</f>
        <v>24.118951426566685</v>
      </c>
      <c r="BV63">
        <f>'2002 US IO'!BV63*'Wage Ratios'!$CG$5</f>
        <v>2.9304916135225563</v>
      </c>
      <c r="BW63">
        <f>'2002 US IO'!BW63*AVERAGE('Wage Ratios'!$CA$5:$CF$5,'Wage Ratios'!$CH$5:$CK$5)</f>
        <v>97.346357111349405</v>
      </c>
      <c r="BX63">
        <f>'2002 US IO'!BX63*'Wage Ratios'!$CM$5</f>
        <v>11.939662741609233</v>
      </c>
      <c r="BY63" s="106">
        <f>'2006 AMS'!$D$28/1000*'2002 US IO'!BX63/'2002 US IO'!BX$92</f>
        <v>6.6718842823310256</v>
      </c>
      <c r="BZ63" s="106">
        <f>'2006 AMS'!$D$29/1000*'2002 US IO'!BY63/'2002 US IO'!BY$92</f>
        <v>22.288023715995319</v>
      </c>
      <c r="CA63">
        <f>'2002 US IO'!CA63*'Wage Ratios'!$CP$5</f>
        <v>122.31641156921178</v>
      </c>
      <c r="CB63" s="106">
        <f>'2006 AMS'!$D$30/1000*'2002 US IO'!CA63/'2002 US IO'!CA$92</f>
        <v>47.615104627601475</v>
      </c>
      <c r="CC63" s="106">
        <f>'2006 AMS'!$D$31/1000*'2002 US IO'!CB63/'2002 US IO'!CB$92</f>
        <v>11.562182853566629</v>
      </c>
      <c r="CD63" s="106">
        <f>'2006 AMS'!$D$32/1000*'2002 US IO'!CC63/'2002 US IO'!CC$92</f>
        <v>22.456013273512447</v>
      </c>
      <c r="CE63" s="106">
        <f>'2006 AMS'!$D$33/1000*'2002 US IO'!CD63/'2002 US IO'!CD$92</f>
        <v>0.15798441267667007</v>
      </c>
      <c r="CF63" s="106">
        <f>'2006 AMS'!$D$34/1000*'2002 US IO'!CE63/'2002 US IO'!CE$92</f>
        <v>26.725332760014634</v>
      </c>
      <c r="CG63" s="106">
        <f>'2006 AMS'!$D$35/1000*'2002 US IO'!CF63/'2002 US IO'!CF$92</f>
        <v>2.5368292003421162</v>
      </c>
      <c r="CH63">
        <f>'2002 US IO'!CH63*AVERAGE('Wage Ratios'!$CW$5:$CY$5)</f>
        <v>140.9037808832893</v>
      </c>
      <c r="CI63" s="106">
        <f>'2006 AMS'!$D$36/1000*'2002 US IO'!CH63/'2002 US IO'!CH$92</f>
        <v>10.086324005360005</v>
      </c>
      <c r="CJ63">
        <v>0</v>
      </c>
      <c r="CK63">
        <v>0</v>
      </c>
    </row>
    <row r="64" spans="1:92" x14ac:dyDescent="0.25">
      <c r="A64" t="s">
        <v>101</v>
      </c>
      <c r="B64">
        <f>'2002 US IO'!B64*AVERAGE('Wage Ratios'!$D$5:$F$5,'Wage Ratios'!$H$5)</f>
        <v>33.325932629165386</v>
      </c>
      <c r="C64">
        <f>'2002 US IO'!C64*'Wage Ratios'!$G$5</f>
        <v>82.996654740680697</v>
      </c>
      <c r="D64">
        <f>'2002 US IO'!D64*'Wage Ratios'!$I$5</f>
        <v>82.187883056583402</v>
      </c>
      <c r="E64">
        <f>'2002 US IO'!E64*'Wage Ratios'!$J$5</f>
        <v>48.850974772130392</v>
      </c>
      <c r="F64">
        <f>'2002 US IO'!F64*'Wage Ratios'!$K$5</f>
        <v>78.663536404789355</v>
      </c>
      <c r="G64">
        <f>'2002 US IO'!G64*'Wage Ratios'!$L$5</f>
        <v>97.231171949452261</v>
      </c>
      <c r="H64">
        <f>'2002 US IO'!H64*'Wage Ratios'!$M$5</f>
        <v>94.512630651310445</v>
      </c>
      <c r="I64" s="106">
        <f>'2006 AMS'!$D$5/1000*'2002 US IO'!I64/SUM('2002 US IO'!$I$2:$I$89)</f>
        <v>13.68516730080929</v>
      </c>
      <c r="J64">
        <f>'2002 US IO'!J64*'Wage Ratios'!$O$5</f>
        <v>11.611143061855953</v>
      </c>
      <c r="K64">
        <f>'2002 US IO'!K64*'Wage Ratios'!$P$5</f>
        <v>893.67504491544514</v>
      </c>
      <c r="L64">
        <f>'2002 US IO'!L64*'Wage Ratios'!$Q$5</f>
        <v>1.1340664071955828</v>
      </c>
      <c r="M64">
        <f>'2002 US IO'!M64*'Wage Ratios'!$R$5</f>
        <v>6.9442017365288837</v>
      </c>
      <c r="N64" s="106">
        <f>'2006 AMS'!$D$6/1000*'2002 US IO'!N64/SUM('2002 US IO'!$N$2:$N$89)</f>
        <v>22.551275201676081</v>
      </c>
      <c r="O64" s="106">
        <f>'2006 AMS'!$D$7/1000*'2002 US IO'!O64/'2002 US IO'!$O$92</f>
        <v>15.235601784479696</v>
      </c>
      <c r="P64" s="106">
        <f>'2006 AMS'!$D$8/1000*'2002 US IO'!P64/'2002 US IO'!$P$92</f>
        <v>2.6105047345759989</v>
      </c>
      <c r="Q64">
        <f>'2002 US IO'!Q64*'Wage Ratios'!$V$5</f>
        <v>273.2861249164302</v>
      </c>
      <c r="R64" s="106">
        <f>'2006 AMS'!$D$9/1000*'2002 US IO'!R64/'2002 US IO'!$R$92</f>
        <v>136.58645556853639</v>
      </c>
      <c r="S64" s="106">
        <f>'2006 AMS'!$D$10/1000*'2002 US IO'!S64/'2002 US IO'!$S$92</f>
        <v>305.16910429372786</v>
      </c>
      <c r="T64" s="106">
        <f>'2006 AMS'!$D$11/1000*'2002 US IO'!T64/'2002 US IO'!$T$92</f>
        <v>21.70472227815932</v>
      </c>
      <c r="U64" s="106">
        <f>'2006 AMS'!$D$12/1000*'2002 US IO'!U64/'2002 US IO'!$U$92</f>
        <v>9.567209378506135</v>
      </c>
      <c r="V64" s="106">
        <f>'2006 AMS'!$D$13/1000*'2002 US IO'!V64/'2002 US IO'!V$92</f>
        <v>130.55099936959314</v>
      </c>
      <c r="W64">
        <f>'2002 US IO'!W64*'Wage Ratios'!$AB$5</f>
        <v>183.4240979610357</v>
      </c>
      <c r="X64">
        <f>'2002 US IO'!X64*'Wage Ratios'!$AC$5</f>
        <v>217.66840558070129</v>
      </c>
      <c r="Y64" s="108">
        <f>'2002 US IO'!Y64*('Energy Outputs'!$D$16*1000)/'2002 US IO'!Y$92</f>
        <v>44.023180241504726</v>
      </c>
      <c r="Z64" s="108">
        <f>'2002 US IO'!Z64*('Energy Outputs'!$D$20*1000)/'2002 US IO'!Z$92</f>
        <v>94.27858663545571</v>
      </c>
      <c r="AA64" s="105">
        <f>'2002 US IO'!AA64*'Wage Ratios'!$AF$5</f>
        <v>21.746786557007404</v>
      </c>
      <c r="AB64">
        <f>'2002 US IO'!AB64*'Wage Ratios'!$AG$5</f>
        <v>1554.029895366423</v>
      </c>
      <c r="AC64" s="106">
        <f>'2006 AMS'!$D$14/1000*'2002 US IO'!AC64/'2002 US IO'!AC$92</f>
        <v>4.6049908892049913</v>
      </c>
      <c r="AD64">
        <f>'2002 US IO'!AD64*'Wage Ratios'!$AI$5</f>
        <v>222.38546247561106</v>
      </c>
      <c r="AE64">
        <f>'2002 US IO'!AE64*'Wage Ratios'!$AJ$5</f>
        <v>120.49271981442044</v>
      </c>
      <c r="AF64">
        <f>'2002 US IO'!AF64*'Wage Ratios'!$AK$5</f>
        <v>88.954494238511955</v>
      </c>
      <c r="AG64">
        <f>'2002 US IO'!AG64*'Wage Ratios'!$AL$5</f>
        <v>195.29735496091902</v>
      </c>
      <c r="AH64">
        <f>'2002 US IO'!AH64*'Wage Ratios'!$AM$5</f>
        <v>573.51701943695082</v>
      </c>
      <c r="AI64" s="106">
        <f>'2006 AMS'!$D$15/1000*'2002 US IO'!AI64/'2002 US IO'!AI$92</f>
        <v>6.9252508157635511</v>
      </c>
      <c r="AJ64" s="106">
        <f>'2006 AMS'!$D$16/1000*'2002 US IO'!AJ64/'2002 US IO'!AJ$92</f>
        <v>42.160638811230093</v>
      </c>
      <c r="AK64" s="106">
        <f>'2006 AMS'!$D$17/1000*'2002 US IO'!AK64/'2002 US IO'!AK$92</f>
        <v>10.920440744312858</v>
      </c>
      <c r="AL64" s="106">
        <f>'2006 AMS'!$D$18/1000*'2002 US IO'!AL64/'2002 US IO'!AL$92</f>
        <v>35.07194506060894</v>
      </c>
      <c r="AM64" s="106">
        <f>'2006 AMS'!$D$19/1000*'2002 US IO'!AM64/'2002 US IO'!AM$92</f>
        <v>3.5168265573612723</v>
      </c>
      <c r="AN64">
        <f>'2002 US IO'!AN64*'Wage Ratios'!$AS$5</f>
        <v>0.61404422966902727</v>
      </c>
      <c r="AO64">
        <f>'2002 US IO'!AO64*'Wage Ratios'!$AT$5</f>
        <v>594.65279699506516</v>
      </c>
      <c r="AP64">
        <f>'2002 US IO'!AP64*'Wage Ratios'!$AU$5</f>
        <v>155.88768303132139</v>
      </c>
      <c r="AQ64">
        <f>'2002 US IO'!AQ64*'Wage Ratios'!$AV$5</f>
        <v>56.247367700697232</v>
      </c>
      <c r="AR64">
        <f>'2002 US IO'!AR64*'Wage Ratios'!$AW$5</f>
        <v>319.33396619656673</v>
      </c>
      <c r="AS64" s="106">
        <f>'2006 AMS'!$D$20/1000*'2002 US IO'!AS64/'2002 US IO'!AS$92</f>
        <v>34.293214271661661</v>
      </c>
      <c r="AT64" s="106">
        <f>'2006 AMS'!$D$21/1000*'2002 US IO'!AT64/'2002 US IO'!AT$92</f>
        <v>70.181777775305719</v>
      </c>
      <c r="AU64">
        <f>'2002 US IO'!AU64*'Wage Ratios'!$AZ$5</f>
        <v>164.02822790269252</v>
      </c>
      <c r="AV64">
        <f>'2002 US IO'!AV64*'Wage Ratios'!$BA$5</f>
        <v>186.22197542720124</v>
      </c>
      <c r="AW64">
        <f>'2002 US IO'!AW64*'Wage Ratios'!$BB$5</f>
        <v>20.322253153831607</v>
      </c>
      <c r="AX64">
        <f>'2002 US IO'!AX64*'Wage Ratios'!$BC$5</f>
        <v>43.077428589229442</v>
      </c>
      <c r="AY64" s="106">
        <f>'2006 AMS'!$D$22/1000*'2002 US IO'!AY64/'2002 US IO'!AY$92</f>
        <v>75.064865407353096</v>
      </c>
      <c r="AZ64" s="106">
        <f>'2006 AMS'!$D$23/1000*'2002 US IO'!AZ64/'2002 US IO'!AZ$92</f>
        <v>23.16704234718339</v>
      </c>
      <c r="BA64" s="108">
        <f>'2002 US IO'!BA64*('Energy Outputs'!$D$12*1000)/'2002 US IO'!BA$92</f>
        <v>185.77683770470253</v>
      </c>
      <c r="BB64" s="108">
        <f>'2002 US IO'!BB64*('Energy Outputs'!$D$4*1000)/'2002 US IO'!BB$92</f>
        <v>95.041552539096486</v>
      </c>
      <c r="BC64">
        <f>'2002 US IO'!BC64*'Wage Ratios'!$BI$5</f>
        <v>65.145550359176895</v>
      </c>
      <c r="BD64" s="106">
        <f>'2006 AMS'!$D$24/1000*'2002 US IO'!BC64/'2002 US IO'!BC$92</f>
        <v>25.695300124600653</v>
      </c>
      <c r="BE64">
        <f>'2002 US IO'!BE64*'Wage Ratios'!$BK$5</f>
        <v>183.04682221411483</v>
      </c>
      <c r="BF64" s="106">
        <f>'2006 AMS'!$D$25/1000*'2002 US IO'!BE64/'2002 US IO'!BE$92</f>
        <v>57.500236374161787</v>
      </c>
      <c r="BG64" s="106">
        <f>'2006 AMS'!$D$26/1000*'2002 US IO'!BF64/'2002 US IO'!BF$92</f>
        <v>14.835013268585785</v>
      </c>
      <c r="BH64">
        <f>'2002 US IO'!BH64*'Wage Ratios'!$BN$5</f>
        <v>311.21408647104562</v>
      </c>
      <c r="BI64">
        <f>'2002 US IO'!BI64*'Wage Ratios'!$BO$5</f>
        <v>105.63061236430077</v>
      </c>
      <c r="BJ64">
        <f>'2002 US IO'!BJ64*'Wage Ratios'!$BP$5</f>
        <v>39.195112910723978</v>
      </c>
      <c r="BK64">
        <f>'2002 US IO'!BK64*'Wage Ratios'!$BQ$5</f>
        <v>414.94280375066666</v>
      </c>
      <c r="BL64">
        <f>'2002 US IO'!BL64*'Wage Ratios'!$BR$5</f>
        <v>374.71773654560445</v>
      </c>
      <c r="BM64">
        <f>'2002 US IO'!BM64*'Wage Ratios'!$BS$5</f>
        <v>222.40527149001858</v>
      </c>
      <c r="BN64">
        <f>'2002 US IO'!BN64*'Wage Ratios'!$BT$5</f>
        <v>45.572060910878534</v>
      </c>
      <c r="BO64">
        <f>'2002 US IO'!BO64*'Wage Ratios'!$BU$5</f>
        <v>236.17860522633481</v>
      </c>
      <c r="BP64">
        <f>'2002 US IO'!BP64*'Wage Ratios'!$BV$5</f>
        <v>73.912438360487499</v>
      </c>
      <c r="BQ64">
        <f>'2002 US IO'!BQ64*'Wage Ratios'!$BW$5</f>
        <v>227.71450578809689</v>
      </c>
      <c r="BR64" s="106">
        <f>'2006 AMS'!$D$27/1000*'2002 US IO'!BQ64/'2002 US IO'!BQ$92</f>
        <v>23.999989742107392</v>
      </c>
      <c r="BS64">
        <f>'2002 US IO'!BS64*'Wage Ratios'!$BY$5</f>
        <v>51.106187343424772</v>
      </c>
      <c r="BT64">
        <f>'2002 US IO'!BT64*'Wage Ratios'!$BZ$5</f>
        <v>27.702414824716449</v>
      </c>
      <c r="BU64">
        <f>'2002 US IO'!BU64*'Wage Ratios'!$CL$5</f>
        <v>91.796611340498259</v>
      </c>
      <c r="BV64">
        <f>'2002 US IO'!BV64*'Wage Ratios'!$CG$5</f>
        <v>11.153436769511044</v>
      </c>
      <c r="BW64">
        <f>'2002 US IO'!BW64*AVERAGE('Wage Ratios'!$CA$5:$CF$5,'Wage Ratios'!$CH$5:$CK$5)</f>
        <v>370.4997597582514</v>
      </c>
      <c r="BX64">
        <f>'2002 US IO'!BX64*'Wage Ratios'!$CM$5</f>
        <v>6.6382721757715544</v>
      </c>
      <c r="BY64" s="106">
        <f>'2006 AMS'!$D$28/1000*'2002 US IO'!BX64/'2002 US IO'!BX$92</f>
        <v>3.709466904539735</v>
      </c>
      <c r="BZ64" s="106">
        <f>'2006 AMS'!$D$29/1000*'2002 US IO'!BY64/'2002 US IO'!BY$92</f>
        <v>6.8181510263758511</v>
      </c>
      <c r="CA64">
        <f>'2002 US IO'!CA64*'Wage Ratios'!$CP$5</f>
        <v>222.04529817426408</v>
      </c>
      <c r="CB64" s="106">
        <f>'2006 AMS'!$D$30/1000*'2002 US IO'!CA64/'2002 US IO'!CA$92</f>
        <v>86.437379653277901</v>
      </c>
      <c r="CC64" s="106">
        <f>'2006 AMS'!$D$31/1000*'2002 US IO'!CB64/'2002 US IO'!CB$92</f>
        <v>12.221378083772022</v>
      </c>
      <c r="CD64" s="106">
        <f>'2006 AMS'!$D$32/1000*'2002 US IO'!CC64/'2002 US IO'!CC$92</f>
        <v>7.6028760354404765</v>
      </c>
      <c r="CE64" s="106">
        <f>'2006 AMS'!$D$33/1000*'2002 US IO'!CD64/'2002 US IO'!CD$92</f>
        <v>0.10679657826162371</v>
      </c>
      <c r="CF64" s="106">
        <f>'2006 AMS'!$D$34/1000*'2002 US IO'!CE64/'2002 US IO'!CE$92</f>
        <v>8.7952109983239648</v>
      </c>
      <c r="CG64" s="106">
        <f>'2006 AMS'!$D$35/1000*'2002 US IO'!CF64/'2002 US IO'!CF$92</f>
        <v>1.9616230003975204</v>
      </c>
      <c r="CH64">
        <f>'2002 US IO'!CH64*AVERAGE('Wage Ratios'!$CW$5:$CY$5)</f>
        <v>309.26532996103674</v>
      </c>
      <c r="CI64" s="106">
        <f>'2006 AMS'!$D$36/1000*'2002 US IO'!CH64/'2002 US IO'!CH$92</f>
        <v>22.138159118635343</v>
      </c>
      <c r="CJ64">
        <v>0</v>
      </c>
      <c r="CK64">
        <v>0</v>
      </c>
    </row>
    <row r="65" spans="1:89" x14ac:dyDescent="0.25">
      <c r="A65" t="s">
        <v>100</v>
      </c>
      <c r="B65">
        <f>'2002 US IO'!B65*AVERAGE('Wage Ratios'!$D$5:$F$5,'Wage Ratios'!$H$5)</f>
        <v>122.89293443062705</v>
      </c>
      <c r="C65">
        <f>'2002 US IO'!C65*'Wage Ratios'!$G$5</f>
        <v>180.02521140688904</v>
      </c>
      <c r="D65">
        <f>'2002 US IO'!D65*'Wage Ratios'!$I$5</f>
        <v>339.93764724008673</v>
      </c>
      <c r="E65">
        <f>'2002 US IO'!E65*'Wage Ratios'!$J$5</f>
        <v>71.600841347453851</v>
      </c>
      <c r="F65">
        <f>'2002 US IO'!F65*'Wage Ratios'!$K$5</f>
        <v>37.396694853668222</v>
      </c>
      <c r="G65">
        <f>'2002 US IO'!G65*'Wage Ratios'!$L$5</f>
        <v>58.9954237362901</v>
      </c>
      <c r="H65">
        <f>'2002 US IO'!H65*'Wage Ratios'!$M$5</f>
        <v>3.2324719884353783</v>
      </c>
      <c r="I65" s="106">
        <f>'2006 AMS'!$D$5/1000*'2002 US IO'!I65/SUM('2002 US IO'!$I$2:$I$89)</f>
        <v>16.951578907792204</v>
      </c>
      <c r="J65">
        <f>'2002 US IO'!J65*'Wage Ratios'!$O$5</f>
        <v>79.611379243798467</v>
      </c>
      <c r="K65">
        <f>'2002 US IO'!K65*'Wage Ratios'!$P$5</f>
        <v>1128.8963133648979</v>
      </c>
      <c r="L65">
        <f>'2002 US IO'!L65*'Wage Ratios'!$Q$5</f>
        <v>3.6289808137203083</v>
      </c>
      <c r="M65">
        <f>'2002 US IO'!M65*'Wage Ratios'!$R$5</f>
        <v>14.835377276348494</v>
      </c>
      <c r="N65" s="106">
        <f>'2006 AMS'!$D$6/1000*'2002 US IO'!N65/SUM('2002 US IO'!$N$2:$N$89)</f>
        <v>219.7514007404825</v>
      </c>
      <c r="O65" s="106">
        <f>'2006 AMS'!$D$7/1000*'2002 US IO'!O65/'2002 US IO'!$O$92</f>
        <v>15.037328398607187</v>
      </c>
      <c r="P65" s="106">
        <f>'2006 AMS'!$D$8/1000*'2002 US IO'!P65/'2002 US IO'!$P$92</f>
        <v>5.7756869263855783</v>
      </c>
      <c r="Q65">
        <f>'2002 US IO'!Q65*'Wage Ratios'!$V$5</f>
        <v>17.782366364669087</v>
      </c>
      <c r="R65" s="106">
        <f>'2006 AMS'!$D$9/1000*'2002 US IO'!R65/'2002 US IO'!$R$92</f>
        <v>126.21790671192218</v>
      </c>
      <c r="S65" s="106">
        <f>'2006 AMS'!$D$10/1000*'2002 US IO'!S65/'2002 US IO'!$S$92</f>
        <v>104.79332606254154</v>
      </c>
      <c r="T65" s="106">
        <f>'2006 AMS'!$D$11/1000*'2002 US IO'!T65/'2002 US IO'!$T$92</f>
        <v>12.945460844975416</v>
      </c>
      <c r="U65" s="106">
        <f>'2006 AMS'!$D$12/1000*'2002 US IO'!U65/'2002 US IO'!$U$92</f>
        <v>7.4349101316731776</v>
      </c>
      <c r="V65" s="106">
        <f>'2006 AMS'!$D$13/1000*'2002 US IO'!V65/'2002 US IO'!V$92</f>
        <v>94.293785364940575</v>
      </c>
      <c r="W65">
        <f>'2002 US IO'!W65*'Wage Ratios'!$AB$5</f>
        <v>71.010287591004669</v>
      </c>
      <c r="X65">
        <f>'2002 US IO'!X65*'Wage Ratios'!$AC$5</f>
        <v>113.51376486781967</v>
      </c>
      <c r="Y65" s="108">
        <f>'2002 US IO'!Y65*('Energy Outputs'!$D$16*1000)/'2002 US IO'!Y$92</f>
        <v>10.906834248809457</v>
      </c>
      <c r="Z65" s="108">
        <f>'2002 US IO'!Z65*('Energy Outputs'!$D$20*1000)/'2002 US IO'!Z$92</f>
        <v>37.399033681035732</v>
      </c>
      <c r="AA65" s="105">
        <f>'2002 US IO'!AA65*'Wage Ratios'!$AF$5</f>
        <v>70.332018714687649</v>
      </c>
      <c r="AB65">
        <f>'2002 US IO'!AB65*'Wage Ratios'!$AG$5</f>
        <v>449.41340018023357</v>
      </c>
      <c r="AC65" s="106">
        <f>'2006 AMS'!$D$14/1000*'2002 US IO'!AC65/'2002 US IO'!AC$92</f>
        <v>16.43057376413433</v>
      </c>
      <c r="AD65">
        <f>'2002 US IO'!AD65*'Wage Ratios'!$AI$5</f>
        <v>67.862729648093321</v>
      </c>
      <c r="AE65">
        <f>'2002 US IO'!AE65*'Wage Ratios'!$AJ$5</f>
        <v>337.02141974619701</v>
      </c>
      <c r="AF65">
        <f>'2002 US IO'!AF65*'Wage Ratios'!$AK$5</f>
        <v>319.96546971049435</v>
      </c>
      <c r="AG65">
        <f>'2002 US IO'!AG65*'Wage Ratios'!$AL$5</f>
        <v>122.12005864432709</v>
      </c>
      <c r="AH65">
        <f>'2002 US IO'!AH65*'Wage Ratios'!$AM$5</f>
        <v>835.6392019501169</v>
      </c>
      <c r="AI65" s="106">
        <f>'2006 AMS'!$D$15/1000*'2002 US IO'!AI65/'2002 US IO'!AI$92</f>
        <v>7.6979163117171021</v>
      </c>
      <c r="AJ65" s="106">
        <f>'2006 AMS'!$D$16/1000*'2002 US IO'!AJ65/'2002 US IO'!AJ$92</f>
        <v>49.72042923660981</v>
      </c>
      <c r="AK65" s="106">
        <f>'2006 AMS'!$D$17/1000*'2002 US IO'!AK65/'2002 US IO'!AK$92</f>
        <v>11.329137830668488</v>
      </c>
      <c r="AL65" s="106">
        <f>'2006 AMS'!$D$18/1000*'2002 US IO'!AL65/'2002 US IO'!AL$92</f>
        <v>16.827971599393329</v>
      </c>
      <c r="AM65" s="106">
        <f>'2006 AMS'!$D$19/1000*'2002 US IO'!AM65/'2002 US IO'!AM$92</f>
        <v>2.6507622364816865</v>
      </c>
      <c r="AN65">
        <f>'2002 US IO'!AN65*'Wage Ratios'!$AS$5</f>
        <v>0.8315419386359274</v>
      </c>
      <c r="AO65">
        <f>'2002 US IO'!AO65*'Wage Ratios'!$AT$5</f>
        <v>371.64815694550418</v>
      </c>
      <c r="AP65">
        <f>'2002 US IO'!AP65*'Wage Ratios'!$AU$5</f>
        <v>744.96915377935409</v>
      </c>
      <c r="AQ65">
        <f>'2002 US IO'!AQ65*'Wage Ratios'!$AV$5</f>
        <v>76.126336133029838</v>
      </c>
      <c r="AR65">
        <f>'2002 US IO'!AR65*'Wage Ratios'!$AW$5</f>
        <v>142.1869669821148</v>
      </c>
      <c r="AS65" s="106">
        <f>'2006 AMS'!$D$20/1000*'2002 US IO'!AS65/'2002 US IO'!AS$92</f>
        <v>85.538108809752003</v>
      </c>
      <c r="AT65" s="106">
        <f>'2006 AMS'!$D$21/1000*'2002 US IO'!AT65/'2002 US IO'!AT$92</f>
        <v>63.354188172873208</v>
      </c>
      <c r="AU65">
        <f>'2002 US IO'!AU65*'Wage Ratios'!$AZ$5</f>
        <v>1003.8326722356603</v>
      </c>
      <c r="AV65">
        <f>'2002 US IO'!AV65*'Wage Ratios'!$BA$5</f>
        <v>366.9440878764546</v>
      </c>
      <c r="AW65">
        <f>'2002 US IO'!AW65*'Wage Ratios'!$BB$5</f>
        <v>168.29630478066488</v>
      </c>
      <c r="AX65">
        <f>'2002 US IO'!AX65*'Wage Ratios'!$BC$5</f>
        <v>164.37906295643006</v>
      </c>
      <c r="AY65" s="106">
        <f>'2006 AMS'!$D$22/1000*'2002 US IO'!AY65/'2002 US IO'!AY$92</f>
        <v>71.480378594369256</v>
      </c>
      <c r="AZ65" s="106">
        <f>'2006 AMS'!$D$23/1000*'2002 US IO'!AZ65/'2002 US IO'!AZ$92</f>
        <v>21.150480927999926</v>
      </c>
      <c r="BA65" s="108">
        <f>'2002 US IO'!BA65*('Energy Outputs'!$D$12*1000)/'2002 US IO'!BA$92</f>
        <v>16.690724818598564</v>
      </c>
      <c r="BB65" s="108">
        <f>'2002 US IO'!BB65*('Energy Outputs'!$D$4*1000)/'2002 US IO'!BB$92</f>
        <v>70.969764515735335</v>
      </c>
      <c r="BC65">
        <f>'2002 US IO'!BC65*'Wage Ratios'!$BI$5</f>
        <v>31.800520371833858</v>
      </c>
      <c r="BD65" s="106">
        <f>'2006 AMS'!$D$24/1000*'2002 US IO'!BC65/'2002 US IO'!BC$92</f>
        <v>12.543050301479905</v>
      </c>
      <c r="BE65">
        <f>'2002 US IO'!BE65*'Wage Ratios'!$BK$5</f>
        <v>468.19699103929111</v>
      </c>
      <c r="BF65" s="106">
        <f>'2006 AMS'!$D$25/1000*'2002 US IO'!BE65/'2002 US IO'!BE$92</f>
        <v>147.0740509383977</v>
      </c>
      <c r="BG65" s="106">
        <f>'2006 AMS'!$D$26/1000*'2002 US IO'!BF65/'2002 US IO'!BF$92</f>
        <v>13.526219264814731</v>
      </c>
      <c r="BH65">
        <f>'2002 US IO'!BH65*'Wage Ratios'!$BN$5</f>
        <v>351.50359643786396</v>
      </c>
      <c r="BI65">
        <f>'2002 US IO'!BI65*'Wage Ratios'!$BO$5</f>
        <v>122.36818339467524</v>
      </c>
      <c r="BJ65">
        <f>'2002 US IO'!BJ65*'Wage Ratios'!$BP$5</f>
        <v>89.552142932876279</v>
      </c>
      <c r="BK65">
        <f>'2002 US IO'!BK65*'Wage Ratios'!$BQ$5</f>
        <v>728.15527271532676</v>
      </c>
      <c r="BL65">
        <f>'2002 US IO'!BL65*'Wage Ratios'!$BR$5</f>
        <v>293.9497757357791</v>
      </c>
      <c r="BM65">
        <f>'2002 US IO'!BM65*'Wage Ratios'!$BS$5</f>
        <v>494.22270469374172</v>
      </c>
      <c r="BN65">
        <f>'2002 US IO'!BN65*'Wage Ratios'!$BT$5</f>
        <v>41.395009292734031</v>
      </c>
      <c r="BO65">
        <f>'2002 US IO'!BO65*'Wage Ratios'!$BU$5</f>
        <v>134.11337441190511</v>
      </c>
      <c r="BP65">
        <f>'2002 US IO'!BP65*'Wage Ratios'!$BV$5</f>
        <v>89.97942599983908</v>
      </c>
      <c r="BQ65">
        <f>'2002 US IO'!BQ65*'Wage Ratios'!$BW$5</f>
        <v>531.32747799660729</v>
      </c>
      <c r="BR65" s="106">
        <f>'2006 AMS'!$D$27/1000*'2002 US IO'!BQ65/'2002 US IO'!BQ$92</f>
        <v>55.999304820241846</v>
      </c>
      <c r="BS65">
        <f>'2002 US IO'!BS65*'Wage Ratios'!$BY$5</f>
        <v>107.60214455737194</v>
      </c>
      <c r="BT65">
        <f>'2002 US IO'!BT65*'Wage Ratios'!$BZ$5</f>
        <v>464.51513371871852</v>
      </c>
      <c r="BU65">
        <f>'2002 US IO'!BU65*'Wage Ratios'!$CL$5</f>
        <v>128.93902333455796</v>
      </c>
      <c r="BV65">
        <f>'2002 US IO'!BV65*'Wage Ratios'!$CG$5</f>
        <v>15.666299908938404</v>
      </c>
      <c r="BW65">
        <f>'2002 US IO'!BW65*AVERAGE('Wage Ratios'!$CA$5:$CF$5,'Wage Ratios'!$CH$5:$CK$5)</f>
        <v>520.41002899027069</v>
      </c>
      <c r="BX65">
        <f>'2002 US IO'!BX65*'Wage Ratios'!$CM$5</f>
        <v>7.425217986313708</v>
      </c>
      <c r="BY65" s="106">
        <f>'2006 AMS'!$D$28/1000*'2002 US IO'!BX65/'2002 US IO'!BX$92</f>
        <v>4.1492122723971514</v>
      </c>
      <c r="BZ65" s="106">
        <f>'2006 AMS'!$D$29/1000*'2002 US IO'!BY65/'2002 US IO'!BY$92</f>
        <v>6.6848103162683365</v>
      </c>
      <c r="CA65">
        <f>'2002 US IO'!CA65*'Wage Ratios'!$CP$5</f>
        <v>396.44276865068781</v>
      </c>
      <c r="CB65" s="106">
        <f>'2006 AMS'!$D$30/1000*'2002 US IO'!CA65/'2002 US IO'!CA$92</f>
        <v>154.32650178326477</v>
      </c>
      <c r="CC65" s="106">
        <f>'2006 AMS'!$D$31/1000*'2002 US IO'!CB65/'2002 US IO'!CB$92</f>
        <v>10.971803096500325</v>
      </c>
      <c r="CD65" s="106">
        <f>'2006 AMS'!$D$32/1000*'2002 US IO'!CC65/'2002 US IO'!CC$92</f>
        <v>5.4898485845799003</v>
      </c>
      <c r="CE65" s="106">
        <f>'2006 AMS'!$D$33/1000*'2002 US IO'!CD65/'2002 US IO'!CD$92</f>
        <v>0.38999712666247449</v>
      </c>
      <c r="CF65" s="106">
        <f>'2006 AMS'!$D$34/1000*'2002 US IO'!CE65/'2002 US IO'!CE$92</f>
        <v>10.40013017610174</v>
      </c>
      <c r="CG65" s="106">
        <f>'2006 AMS'!$D$35/1000*'2002 US IO'!CF65/'2002 US IO'!CF$92</f>
        <v>3.3106994313588753</v>
      </c>
      <c r="CH65">
        <f>'2002 US IO'!CH65*AVERAGE('Wage Ratios'!$CW$5:$CY$5)</f>
        <v>945.91870537698117</v>
      </c>
      <c r="CI65" s="106">
        <f>'2006 AMS'!$D$36/1000*'2002 US IO'!CH65/'2002 US IO'!CH$92</f>
        <v>67.711756812725895</v>
      </c>
      <c r="CJ65">
        <v>0</v>
      </c>
      <c r="CK65">
        <v>0</v>
      </c>
    </row>
    <row r="66" spans="1:89" x14ac:dyDescent="0.25">
      <c r="A66" t="s">
        <v>99</v>
      </c>
      <c r="B66">
        <f>'2002 US IO'!B66*AVERAGE('Wage Ratios'!$D$5:$F$5,'Wage Ratios'!$H$5)</f>
        <v>1.6016348462257888</v>
      </c>
      <c r="C66">
        <f>'2002 US IO'!C66*'Wage Ratios'!$G$5</f>
        <v>6.1814742796357471</v>
      </c>
      <c r="D66">
        <f>'2002 US IO'!D66*'Wage Ratios'!$I$5</f>
        <v>4.9909722098849159</v>
      </c>
      <c r="E66">
        <f>'2002 US IO'!E66*'Wage Ratios'!$J$5</f>
        <v>4.0107409928770688</v>
      </c>
      <c r="F66">
        <f>'2002 US IO'!F66*'Wage Ratios'!$K$5</f>
        <v>1.3252058553920876</v>
      </c>
      <c r="G66">
        <f>'2002 US IO'!G66*'Wage Ratios'!$L$5</f>
        <v>8.0761117622245813</v>
      </c>
      <c r="H66">
        <f>'2002 US IO'!H66*'Wage Ratios'!$M$5</f>
        <v>0.54544961185389884</v>
      </c>
      <c r="I66" s="106">
        <f>'2006 AMS'!$D$5/1000*'2002 US IO'!I66/SUM('2002 US IO'!$I$2:$I$89)</f>
        <v>173.261698383468</v>
      </c>
      <c r="J66">
        <f>'2002 US IO'!J66*'Wage Ratios'!$O$5</f>
        <v>5.1422935598476762</v>
      </c>
      <c r="K66">
        <f>'2002 US IO'!K66*'Wage Ratios'!$P$5</f>
        <v>9.427835112275476</v>
      </c>
      <c r="L66">
        <f>'2002 US IO'!L66*'Wage Ratios'!$Q$5</f>
        <v>4.7496254289701358</v>
      </c>
      <c r="M66">
        <f>'2002 US IO'!M66*'Wage Ratios'!$R$5</f>
        <v>6.9249188120182623</v>
      </c>
      <c r="N66" s="106">
        <f>'2006 AMS'!$D$6/1000*'2002 US IO'!N66/SUM('2002 US IO'!$N$2:$N$89)</f>
        <v>7.17415935120819</v>
      </c>
      <c r="O66" s="106">
        <f>'2006 AMS'!$D$7/1000*'2002 US IO'!O66/'2002 US IO'!$O$92</f>
        <v>1.9019044000305108</v>
      </c>
      <c r="P66" s="106">
        <f>'2006 AMS'!$D$8/1000*'2002 US IO'!P66/'2002 US IO'!$P$92</f>
        <v>6.3375974879909487</v>
      </c>
      <c r="Q66">
        <f>'2002 US IO'!Q66*'Wage Ratios'!$V$5</f>
        <v>6.7111479410600312</v>
      </c>
      <c r="R66" s="106">
        <f>'2006 AMS'!$D$9/1000*'2002 US IO'!R66/'2002 US IO'!$R$92</f>
        <v>110.69719481030009</v>
      </c>
      <c r="S66" s="106">
        <f>'2006 AMS'!$D$10/1000*'2002 US IO'!S66/'2002 US IO'!$S$92</f>
        <v>88.177932209756449</v>
      </c>
      <c r="T66" s="106">
        <f>'2006 AMS'!$D$11/1000*'2002 US IO'!T66/'2002 US IO'!$T$92</f>
        <v>3.1568476753457198</v>
      </c>
      <c r="U66" s="106">
        <f>'2006 AMS'!$D$12/1000*'2002 US IO'!U66/'2002 US IO'!$U$92</f>
        <v>3.7210529091134323</v>
      </c>
      <c r="V66" s="106">
        <f>'2006 AMS'!$D$13/1000*'2002 US IO'!V66/'2002 US IO'!V$92</f>
        <v>71.562323306654662</v>
      </c>
      <c r="W66">
        <f>'2002 US IO'!W66*'Wage Ratios'!$AB$5</f>
        <v>14.311655968074623</v>
      </c>
      <c r="X66">
        <f>'2002 US IO'!X66*'Wage Ratios'!$AC$5</f>
        <v>63.948230825481097</v>
      </c>
      <c r="Y66" s="108">
        <f>'2002 US IO'!Y66*('Energy Outputs'!$D$16*1000)/'2002 US IO'!Y$92</f>
        <v>5.9429456579221531</v>
      </c>
      <c r="Z66" s="108">
        <f>'2002 US IO'!Z66*('Energy Outputs'!$D$20*1000)/'2002 US IO'!Z$92</f>
        <v>2.0429840188657082</v>
      </c>
      <c r="AA66" s="105">
        <f>'2002 US IO'!AA66*'Wage Ratios'!$AF$5</f>
        <v>2.9665447111225975</v>
      </c>
      <c r="AB66">
        <f>'2002 US IO'!AB66*'Wage Ratios'!$AG$5</f>
        <v>101.76979892766593</v>
      </c>
      <c r="AC66" s="106">
        <f>'2006 AMS'!$D$14/1000*'2002 US IO'!AC66/'2002 US IO'!AC$92</f>
        <v>15.009450277065813</v>
      </c>
      <c r="AD66">
        <f>'2002 US IO'!AD66*'Wage Ratios'!$AI$5</f>
        <v>43.989510695566551</v>
      </c>
      <c r="AE66">
        <f>'2002 US IO'!AE66*'Wage Ratios'!$AJ$5</f>
        <v>24.998108577105828</v>
      </c>
      <c r="AF66">
        <f>'2002 US IO'!AF66*'Wage Ratios'!$AK$5</f>
        <v>7.324722661550064</v>
      </c>
      <c r="AG66">
        <f>'2002 US IO'!AG66*'Wage Ratios'!$AL$5</f>
        <v>52.926211857864729</v>
      </c>
      <c r="AH66">
        <f>'2002 US IO'!AH66*'Wage Ratios'!$AM$5</f>
        <v>23.214996382841925</v>
      </c>
      <c r="AI66" s="106">
        <f>'2006 AMS'!$D$15/1000*'2002 US IO'!AI66/'2002 US IO'!AI$92</f>
        <v>3.7714397461866507</v>
      </c>
      <c r="AJ66" s="106">
        <f>'2006 AMS'!$D$16/1000*'2002 US IO'!AJ66/'2002 US IO'!AJ$92</f>
        <v>82.792225287068064</v>
      </c>
      <c r="AK66" s="106">
        <f>'2006 AMS'!$D$17/1000*'2002 US IO'!AK66/'2002 US IO'!AK$92</f>
        <v>1.6257494759855105</v>
      </c>
      <c r="AL66" s="106">
        <f>'2006 AMS'!$D$18/1000*'2002 US IO'!AL66/'2002 US IO'!AL$92</f>
        <v>21.203689555758778</v>
      </c>
      <c r="AM66" s="106">
        <f>'2006 AMS'!$D$19/1000*'2002 US IO'!AM66/'2002 US IO'!AM$92</f>
        <v>3.168589072366073</v>
      </c>
      <c r="AN66">
        <f>'2002 US IO'!AN66*'Wage Ratios'!$AS$5</f>
        <v>0.289638011731711</v>
      </c>
      <c r="AO66">
        <f>'2002 US IO'!AO66*'Wage Ratios'!$AT$5</f>
        <v>5.1618046890021603</v>
      </c>
      <c r="AP66">
        <f>'2002 US IO'!AP66*'Wage Ratios'!$AU$5</f>
        <v>3.2384094416254237</v>
      </c>
      <c r="AQ66">
        <f>'2002 US IO'!AQ66*'Wage Ratios'!$AV$5</f>
        <v>5.2512578937544427</v>
      </c>
      <c r="AR66">
        <f>'2002 US IO'!AR66*'Wage Ratios'!$AW$5</f>
        <v>129.75311799936233</v>
      </c>
      <c r="AS66" s="106">
        <f>'2006 AMS'!$D$20/1000*'2002 US IO'!AS66/'2002 US IO'!AS$92</f>
        <v>29.953375355670953</v>
      </c>
      <c r="AT66" s="106">
        <f>'2006 AMS'!$D$21/1000*'2002 US IO'!AT66/'2002 US IO'!AT$92</f>
        <v>37.779993517625563</v>
      </c>
      <c r="AU66">
        <f>'2002 US IO'!AU66*'Wage Ratios'!$AZ$5</f>
        <v>22.283202717596193</v>
      </c>
      <c r="AV66">
        <f>'2002 US IO'!AV66*'Wage Ratios'!$BA$5</f>
        <v>0.53330786906116701</v>
      </c>
      <c r="AW66">
        <f>'2002 US IO'!AW66*'Wage Ratios'!$BB$5</f>
        <v>1.4406201326077119</v>
      </c>
      <c r="AX66">
        <f>'2002 US IO'!AX66*'Wage Ratios'!$BC$5</f>
        <v>1.2224878291328891</v>
      </c>
      <c r="AY66" s="106">
        <f>'2006 AMS'!$D$22/1000*'2002 US IO'!AY66/'2002 US IO'!AY$92</f>
        <v>113.66883283306221</v>
      </c>
      <c r="AZ66" s="106">
        <f>'2006 AMS'!$D$23/1000*'2002 US IO'!AZ66/'2002 US IO'!AZ$92</f>
        <v>24.669044300213962</v>
      </c>
      <c r="BA66" s="108">
        <f>'2002 US IO'!BA66*('Energy Outputs'!$D$12*1000)/'2002 US IO'!BA$92</f>
        <v>2.628219316014619</v>
      </c>
      <c r="BB66" s="108">
        <f>'2002 US IO'!BB66*('Energy Outputs'!$D$4*1000)/'2002 US IO'!BB$92</f>
        <v>48.703197609630912</v>
      </c>
      <c r="BC66">
        <f>'2002 US IO'!BC66*'Wage Ratios'!$BI$5</f>
        <v>3.5586550093037528</v>
      </c>
      <c r="BD66" s="106">
        <f>'2006 AMS'!$D$24/1000*'2002 US IO'!BC66/'2002 US IO'!BC$92</f>
        <v>1.4036370557899882</v>
      </c>
      <c r="BE66">
        <f>'2002 US IO'!BE66*'Wage Ratios'!$BK$5</f>
        <v>11.490178573190784</v>
      </c>
      <c r="BF66" s="106">
        <f>'2006 AMS'!$D$25/1000*'2002 US IO'!BE66/'2002 US IO'!BE$92</f>
        <v>3.6093933560178093</v>
      </c>
      <c r="BG66" s="106">
        <f>'2006 AMS'!$D$26/1000*'2002 US IO'!BF66/'2002 US IO'!BF$92</f>
        <v>6.4909855370690517</v>
      </c>
      <c r="BH66">
        <f>'2002 US IO'!BH66*'Wage Ratios'!$BN$5</f>
        <v>71.569479766677787</v>
      </c>
      <c r="BI66">
        <f>'2002 US IO'!BI66*'Wage Ratios'!$BO$5</f>
        <v>17.709170604999986</v>
      </c>
      <c r="BJ66">
        <f>'2002 US IO'!BJ66*'Wage Ratios'!$BP$5</f>
        <v>84.669521111812458</v>
      </c>
      <c r="BK66">
        <f>'2002 US IO'!BK66*'Wage Ratios'!$BQ$5</f>
        <v>243.62056143861085</v>
      </c>
      <c r="BL66">
        <f>'2002 US IO'!BL66*'Wage Ratios'!$BR$5</f>
        <v>122.3376722678988</v>
      </c>
      <c r="BM66">
        <f>'2002 US IO'!BM66*'Wage Ratios'!$BS$5</f>
        <v>73.200932017048657</v>
      </c>
      <c r="BN66">
        <f>'2002 US IO'!BN66*'Wage Ratios'!$BT$5</f>
        <v>34.633179418352285</v>
      </c>
      <c r="BO66">
        <f>'2002 US IO'!BO66*'Wage Ratios'!$BU$5</f>
        <v>5.0925024198255642</v>
      </c>
      <c r="BP66">
        <f>'2002 US IO'!BP66*'Wage Ratios'!$BV$5</f>
        <v>18.372833730463778</v>
      </c>
      <c r="BQ66">
        <f>'2002 US IO'!BQ66*'Wage Ratios'!$BW$5</f>
        <v>8.3296343910612425</v>
      </c>
      <c r="BR66" s="106">
        <f>'2006 AMS'!$D$27/1000*'2002 US IO'!BQ66/'2002 US IO'!BQ$92</f>
        <v>0.87790252645127953</v>
      </c>
      <c r="BS66">
        <f>'2002 US IO'!BS66*'Wage Ratios'!$BY$5</f>
        <v>7.7787617107732956</v>
      </c>
      <c r="BT66">
        <f>'2002 US IO'!BT66*'Wage Ratios'!$BZ$5</f>
        <v>3.3800622009044883</v>
      </c>
      <c r="BU66">
        <f>'2002 US IO'!BU66*'Wage Ratios'!$CL$5</f>
        <v>19.182948961549595</v>
      </c>
      <c r="BV66">
        <f>'2002 US IO'!BV66*'Wage Ratios'!$CG$5</f>
        <v>2.3307593294678544</v>
      </c>
      <c r="BW66">
        <f>'2002 US IO'!BW66*AVERAGE('Wage Ratios'!$CA$5:$CF$5,'Wage Ratios'!$CH$5:$CK$5)</f>
        <v>77.424186774674311</v>
      </c>
      <c r="BX66">
        <f>'2002 US IO'!BX66*'Wage Ratios'!$CM$5</f>
        <v>5.2410095812756916</v>
      </c>
      <c r="BY66" s="106">
        <f>'2006 AMS'!$D$28/1000*'2002 US IO'!BX66/'2002 US IO'!BX$92</f>
        <v>2.9286764798640097</v>
      </c>
      <c r="BZ66" s="106">
        <f>'2006 AMS'!$D$29/1000*'2002 US IO'!BY66/'2002 US IO'!BY$92</f>
        <v>6.7121027019510571</v>
      </c>
      <c r="CA66">
        <f>'2002 US IO'!CA66*'Wage Ratios'!$CP$5</f>
        <v>12.345432832328013</v>
      </c>
      <c r="CB66" s="106">
        <f>'2006 AMS'!$D$30/1000*'2002 US IO'!CA66/'2002 US IO'!CA$92</f>
        <v>4.8058070739894649</v>
      </c>
      <c r="CC66" s="106">
        <f>'2006 AMS'!$D$31/1000*'2002 US IO'!CB66/'2002 US IO'!CB$92</f>
        <v>16.551005444349858</v>
      </c>
      <c r="CD66" s="106">
        <f>'2006 AMS'!$D$32/1000*'2002 US IO'!CC66/'2002 US IO'!CC$92</f>
        <v>18.04436070323597</v>
      </c>
      <c r="CE66" s="106">
        <f>'2006 AMS'!$D$33/1000*'2002 US IO'!CD66/'2002 US IO'!CD$92</f>
        <v>5.4884527798013914E-2</v>
      </c>
      <c r="CF66" s="106">
        <f>'2006 AMS'!$D$34/1000*'2002 US IO'!CE66/'2002 US IO'!CE$92</f>
        <v>6.0435629635549057</v>
      </c>
      <c r="CG66" s="106">
        <f>'2006 AMS'!$D$35/1000*'2002 US IO'!CF66/'2002 US IO'!CF$92</f>
        <v>2.147566859267966</v>
      </c>
      <c r="CH66">
        <f>'2002 US IO'!CH66*AVERAGE('Wage Ratios'!$CW$5:$CY$5)</f>
        <v>87.094891979519943</v>
      </c>
      <c r="CI66" s="106">
        <f>'2006 AMS'!$D$36/1000*'2002 US IO'!CH66/'2002 US IO'!CH$92</f>
        <v>6.2345190044609486</v>
      </c>
      <c r="CJ66">
        <v>0</v>
      </c>
      <c r="CK66">
        <v>0</v>
      </c>
    </row>
    <row r="67" spans="1:89" x14ac:dyDescent="0.25">
      <c r="A67" t="s">
        <v>98</v>
      </c>
      <c r="B67">
        <f>'2002 US IO'!B67*AVERAGE('Wage Ratios'!$D$5:$F$5,'Wage Ratios'!$H$5)</f>
        <v>76.01265363200433</v>
      </c>
      <c r="C67">
        <f>'2002 US IO'!C67*'Wage Ratios'!$G$5</f>
        <v>176.56276054579013</v>
      </c>
      <c r="D67">
        <f>'2002 US IO'!D67*'Wage Ratios'!$I$5</f>
        <v>203.81691949817647</v>
      </c>
      <c r="E67">
        <f>'2002 US IO'!E67*'Wage Ratios'!$J$5</f>
        <v>54.322532520133819</v>
      </c>
      <c r="F67">
        <f>'2002 US IO'!F67*'Wage Ratios'!$K$5</f>
        <v>25.65907598198379</v>
      </c>
      <c r="G67">
        <f>'2002 US IO'!G67*'Wage Ratios'!$L$5</f>
        <v>59.355644787580509</v>
      </c>
      <c r="H67">
        <f>'2002 US IO'!H67*'Wage Ratios'!$M$5</f>
        <v>143.69965845776727</v>
      </c>
      <c r="I67" s="106">
        <f>'2006 AMS'!$D$5/1000*'2002 US IO'!I67/SUM('2002 US IO'!$I$2:$I$89)</f>
        <v>90.98077107559061</v>
      </c>
      <c r="J67">
        <f>'2002 US IO'!J67*'Wage Ratios'!$O$5</f>
        <v>23.42541389400726</v>
      </c>
      <c r="K67">
        <f>'2002 US IO'!K67*'Wage Ratios'!$P$5</f>
        <v>1060.5665549117225</v>
      </c>
      <c r="L67">
        <f>'2002 US IO'!L67*'Wage Ratios'!$Q$5</f>
        <v>4.0992974971204692</v>
      </c>
      <c r="M67">
        <f>'2002 US IO'!M67*'Wage Ratios'!$R$5</f>
        <v>11.45733629409936</v>
      </c>
      <c r="N67" s="106">
        <f>'2006 AMS'!$D$6/1000*'2002 US IO'!N67/SUM('2002 US IO'!$N$2:$N$89)</f>
        <v>77.251861551654045</v>
      </c>
      <c r="O67" s="106">
        <f>'2006 AMS'!$D$7/1000*'2002 US IO'!O67/'2002 US IO'!$O$92</f>
        <v>12.463238133822472</v>
      </c>
      <c r="P67" s="106">
        <f>'2006 AMS'!$D$8/1000*'2002 US IO'!P67/'2002 US IO'!$P$92</f>
        <v>10.255118154881869</v>
      </c>
      <c r="Q67">
        <f>'2002 US IO'!Q67*'Wage Ratios'!$V$5</f>
        <v>15.044542006816018</v>
      </c>
      <c r="R67" s="106">
        <f>'2006 AMS'!$D$9/1000*'2002 US IO'!R67/'2002 US IO'!$R$92</f>
        <v>122.52980518293973</v>
      </c>
      <c r="S67" s="106">
        <f>'2006 AMS'!$D$10/1000*'2002 US IO'!S67/'2002 US IO'!$S$92</f>
        <v>131.55469937022542</v>
      </c>
      <c r="T67" s="106">
        <f>'2006 AMS'!$D$11/1000*'2002 US IO'!T67/'2002 US IO'!$T$92</f>
        <v>7.126284666753163</v>
      </c>
      <c r="U67" s="106">
        <f>'2006 AMS'!$D$12/1000*'2002 US IO'!U67/'2002 US IO'!$U$92</f>
        <v>6.8844848470448907</v>
      </c>
      <c r="V67" s="106">
        <f>'2006 AMS'!$D$13/1000*'2002 US IO'!V67/'2002 US IO'!V$92</f>
        <v>131.44131146325816</v>
      </c>
      <c r="W67">
        <f>'2002 US IO'!W67*'Wage Ratios'!$AB$5</f>
        <v>520.47871710287131</v>
      </c>
      <c r="X67">
        <f>'2002 US IO'!X67*'Wage Ratios'!$AC$5</f>
        <v>559.56947590353616</v>
      </c>
      <c r="Y67" s="108">
        <f>'2002 US IO'!Y67*('Energy Outputs'!$D$16*1000)/'2002 US IO'!Y$92</f>
        <v>288.52467775182538</v>
      </c>
      <c r="Z67" s="108">
        <f>'2002 US IO'!Z67*('Energy Outputs'!$D$20*1000)/'2002 US IO'!Z$92</f>
        <v>149.67268401348662</v>
      </c>
      <c r="AA67" s="105">
        <f>'2002 US IO'!AA67*'Wage Ratios'!$AF$5</f>
        <v>133.70023267015802</v>
      </c>
      <c r="AB67">
        <f>'2002 US IO'!AB67*'Wage Ratios'!$AG$5</f>
        <v>478.84336843310967</v>
      </c>
      <c r="AC67" s="106">
        <f>'2006 AMS'!$D$14/1000*'2002 US IO'!AC67/'2002 US IO'!AC$92</f>
        <v>19.867114649448368</v>
      </c>
      <c r="AD67">
        <f>'2002 US IO'!AD67*'Wage Ratios'!$AI$5</f>
        <v>482.80750737641426</v>
      </c>
      <c r="AE67">
        <f>'2002 US IO'!AE67*'Wage Ratios'!$AJ$5</f>
        <v>710.00269011008049</v>
      </c>
      <c r="AF67">
        <f>'2002 US IO'!AF67*'Wage Ratios'!$AK$5</f>
        <v>269.40672076747643</v>
      </c>
      <c r="AG67">
        <f>'2002 US IO'!AG67*'Wage Ratios'!$AL$5</f>
        <v>935.23478259743729</v>
      </c>
      <c r="AH67">
        <f>'2002 US IO'!AH67*'Wage Ratios'!$AM$5</f>
        <v>458.48554680105661</v>
      </c>
      <c r="AI67" s="106">
        <f>'2006 AMS'!$D$15/1000*'2002 US IO'!AI67/'2002 US IO'!AI$92</f>
        <v>14.479440466492653</v>
      </c>
      <c r="AJ67" s="106">
        <f>'2006 AMS'!$D$16/1000*'2002 US IO'!AJ67/'2002 US IO'!AJ$92</f>
        <v>87.095580678299115</v>
      </c>
      <c r="AK67" s="106">
        <f>'2006 AMS'!$D$17/1000*'2002 US IO'!AK67/'2002 US IO'!AK$92</f>
        <v>15.985113910858283</v>
      </c>
      <c r="AL67" s="106">
        <f>'2006 AMS'!$D$18/1000*'2002 US IO'!AL67/'2002 US IO'!AL$92</f>
        <v>27.712573356961812</v>
      </c>
      <c r="AM67" s="106">
        <f>'2006 AMS'!$D$19/1000*'2002 US IO'!AM67/'2002 US IO'!AM$92</f>
        <v>7.9970243911670105</v>
      </c>
      <c r="AN67">
        <f>'2002 US IO'!AN67*'Wage Ratios'!$AS$5</f>
        <v>0.7250685959878832</v>
      </c>
      <c r="AO67">
        <f>'2002 US IO'!AO67*'Wage Ratios'!$AT$5</f>
        <v>162.42733462870063</v>
      </c>
      <c r="AP67">
        <f>'2002 US IO'!AP67*'Wage Ratios'!$AU$5</f>
        <v>446.1238531476871</v>
      </c>
      <c r="AQ67">
        <f>'2002 US IO'!AQ67*'Wage Ratios'!$AV$5</f>
        <v>105.93328326327979</v>
      </c>
      <c r="AR67">
        <f>'2002 US IO'!AR67*'Wage Ratios'!$AW$5</f>
        <v>191.63672534338053</v>
      </c>
      <c r="AS67" s="106">
        <f>'2006 AMS'!$D$20/1000*'2002 US IO'!AS67/'2002 US IO'!AS$92</f>
        <v>108.42566605431232</v>
      </c>
      <c r="AT67" s="106">
        <f>'2006 AMS'!$D$21/1000*'2002 US IO'!AT67/'2002 US IO'!AT$92</f>
        <v>84.323551910388161</v>
      </c>
      <c r="AU67">
        <f>'2002 US IO'!AU67*'Wage Ratios'!$AZ$5</f>
        <v>471.78603679711028</v>
      </c>
      <c r="AV67">
        <f>'2002 US IO'!AV67*'Wage Ratios'!$BA$5</f>
        <v>260.12797245148869</v>
      </c>
      <c r="AW67">
        <f>'2002 US IO'!AW67*'Wage Ratios'!$BB$5</f>
        <v>45.844909953038695</v>
      </c>
      <c r="AX67">
        <f>'2002 US IO'!AX67*'Wage Ratios'!$BC$5</f>
        <v>51.835072555739558</v>
      </c>
      <c r="AY67" s="106">
        <f>'2006 AMS'!$D$22/1000*'2002 US IO'!AY67/'2002 US IO'!AY$92</f>
        <v>131.61844908406709</v>
      </c>
      <c r="AZ67" s="106">
        <f>'2006 AMS'!$D$23/1000*'2002 US IO'!AZ67/'2002 US IO'!AZ$92</f>
        <v>40.889636395615881</v>
      </c>
      <c r="BA67" s="108">
        <f>'2002 US IO'!BA67*('Energy Outputs'!$D$12*1000)/'2002 US IO'!BA$92</f>
        <v>98.274910139631316</v>
      </c>
      <c r="BB67" s="108">
        <f>'2002 US IO'!BB67*('Energy Outputs'!$D$4*1000)/'2002 US IO'!BB$92</f>
        <v>98.404181059767893</v>
      </c>
      <c r="BC67">
        <f>'2002 US IO'!BC67*'Wage Ratios'!$BI$5</f>
        <v>141.50426761357929</v>
      </c>
      <c r="BD67" s="106">
        <f>'2006 AMS'!$D$24/1000*'2002 US IO'!BC67/'2002 US IO'!BC$92</f>
        <v>55.813399460068183</v>
      </c>
      <c r="BE67">
        <f>'2002 US IO'!BE67*'Wage Ratios'!$BK$5</f>
        <v>329.28692414014</v>
      </c>
      <c r="BF67" s="106">
        <f>'2006 AMS'!$D$25/1000*'2002 US IO'!BE67/'2002 US IO'!BE$92</f>
        <v>103.43843036417771</v>
      </c>
      <c r="BG67" s="106">
        <f>'2006 AMS'!$D$26/1000*'2002 US IO'!BF67/'2002 US IO'!BF$92</f>
        <v>24.079384498758216</v>
      </c>
      <c r="BH67">
        <f>'2002 US IO'!BH67*'Wage Ratios'!$BN$5</f>
        <v>282.3448077261574</v>
      </c>
      <c r="BI67">
        <f>'2002 US IO'!BI67*'Wage Ratios'!$BO$5</f>
        <v>137.46906104420157</v>
      </c>
      <c r="BJ67">
        <f>'2002 US IO'!BJ67*'Wage Ratios'!$BP$5</f>
        <v>76.702309630231952</v>
      </c>
      <c r="BK67">
        <f>'2002 US IO'!BK67*'Wage Ratios'!$BQ$5</f>
        <v>182.03265987866843</v>
      </c>
      <c r="BL67">
        <f>'2002 US IO'!BL67*'Wage Ratios'!$BR$5</f>
        <v>240.33603228842</v>
      </c>
      <c r="BM67">
        <f>'2002 US IO'!BM67*'Wage Ratios'!$BS$5</f>
        <v>196.83661158711067</v>
      </c>
      <c r="BN67">
        <f>'2002 US IO'!BN67*'Wage Ratios'!$BT$5</f>
        <v>34.286796429335773</v>
      </c>
      <c r="BO67">
        <f>'2002 US IO'!BO67*'Wage Ratios'!$BU$5</f>
        <v>241.62491774673759</v>
      </c>
      <c r="BP67">
        <f>'2002 US IO'!BP67*'Wage Ratios'!$BV$5</f>
        <v>58.247098335784678</v>
      </c>
      <c r="BQ67">
        <f>'2002 US IO'!BQ67*'Wage Ratios'!$BW$5</f>
        <v>300.63520763482035</v>
      </c>
      <c r="BR67" s="106">
        <f>'2006 AMS'!$D$27/1000*'2002 US IO'!BQ67/'2002 US IO'!BQ$92</f>
        <v>31.685473327141775</v>
      </c>
      <c r="BS67">
        <f>'2002 US IO'!BS67*'Wage Ratios'!$BY$5</f>
        <v>196.46335960822859</v>
      </c>
      <c r="BT67">
        <f>'2002 US IO'!BT67*'Wage Ratios'!$BZ$5</f>
        <v>255.6812708912943</v>
      </c>
      <c r="BU67">
        <f>'2002 US IO'!BU67*'Wage Ratios'!$CL$5</f>
        <v>77.536638707030747</v>
      </c>
      <c r="BV67">
        <f>'2002 US IO'!BV67*'Wage Ratios'!$CG$5</f>
        <v>9.420827027389004</v>
      </c>
      <c r="BW67">
        <f>'2002 US IO'!BW67*AVERAGE('Wage Ratios'!$CA$5:$CF$5,'Wage Ratios'!$CH$5:$CK$5)</f>
        <v>312.94516860606041</v>
      </c>
      <c r="BX67">
        <f>'2002 US IO'!BX67*'Wage Ratios'!$CM$5</f>
        <v>13.564543677604419</v>
      </c>
      <c r="BY67" s="106">
        <f>'2006 AMS'!$D$28/1000*'2002 US IO'!BX67/'2002 US IO'!BX$92</f>
        <v>7.5798678503881955</v>
      </c>
      <c r="BZ67" s="106">
        <f>'2006 AMS'!$D$29/1000*'2002 US IO'!BY67/'2002 US IO'!BY$92</f>
        <v>12.788250371007683</v>
      </c>
      <c r="CA67">
        <f>'2002 US IO'!CA67*'Wage Ratios'!$CP$5</f>
        <v>337.86233278193311</v>
      </c>
      <c r="CB67" s="106">
        <f>'2006 AMS'!$D$30/1000*'2002 US IO'!CA67/'2002 US IO'!CA$92</f>
        <v>131.52241893586253</v>
      </c>
      <c r="CC67" s="106">
        <f>'2006 AMS'!$D$31/1000*'2002 US IO'!CB67/'2002 US IO'!CB$92</f>
        <v>12.113849798797172</v>
      </c>
      <c r="CD67" s="106">
        <f>'2006 AMS'!$D$32/1000*'2002 US IO'!CC67/'2002 US IO'!CC$92</f>
        <v>13.346142255602111</v>
      </c>
      <c r="CE67" s="106">
        <f>'2006 AMS'!$D$33/1000*'2002 US IO'!CD67/'2002 US IO'!CD$92</f>
        <v>0.18677689208098647</v>
      </c>
      <c r="CF67" s="106">
        <f>'2006 AMS'!$D$34/1000*'2002 US IO'!CE67/'2002 US IO'!CE$92</f>
        <v>15.591767895851257</v>
      </c>
      <c r="CG67" s="106">
        <f>'2006 AMS'!$D$35/1000*'2002 US IO'!CF67/'2002 US IO'!CF$92</f>
        <v>3.0278046064388562</v>
      </c>
      <c r="CH67">
        <f>'2002 US IO'!CH67*AVERAGE('Wage Ratios'!$CW$5:$CY$5)</f>
        <v>467.90925803748627</v>
      </c>
      <c r="CI67" s="106">
        <f>'2006 AMS'!$D$36/1000*'2002 US IO'!CH67/'2002 US IO'!CH$92</f>
        <v>33.494377170637023</v>
      </c>
      <c r="CJ67">
        <v>0</v>
      </c>
      <c r="CK67">
        <v>0</v>
      </c>
    </row>
    <row r="68" spans="1:89" x14ac:dyDescent="0.25">
      <c r="A68" t="s">
        <v>97</v>
      </c>
      <c r="B68">
        <f>'2002 US IO'!B68*AVERAGE('Wage Ratios'!$D$5:$F$5,'Wage Ratios'!$H$5)</f>
        <v>17.89485929095034</v>
      </c>
      <c r="C68">
        <f>'2002 US IO'!C68*'Wage Ratios'!$G$5</f>
        <v>44.810544623811452</v>
      </c>
      <c r="D68">
        <f>'2002 US IO'!D68*'Wage Ratios'!$I$5</f>
        <v>20.072378110319875</v>
      </c>
      <c r="E68">
        <f>'2002 US IO'!E68*'Wage Ratios'!$J$5</f>
        <v>34.210464948364354</v>
      </c>
      <c r="F68">
        <f>'2002 US IO'!F68*'Wage Ratios'!$K$5</f>
        <v>18.962500651600408</v>
      </c>
      <c r="G68">
        <f>'2002 US IO'!G68*'Wage Ratios'!$L$5</f>
        <v>18.43346147646141</v>
      </c>
      <c r="H68">
        <f>'2002 US IO'!H68*'Wage Ratios'!$M$5</f>
        <v>96.906556259640453</v>
      </c>
      <c r="I68" s="106">
        <f>'2006 AMS'!$D$5/1000*'2002 US IO'!I68/SUM('2002 US IO'!$I$2:$I$89)</f>
        <v>23.257823482334821</v>
      </c>
      <c r="J68">
        <f>'2002 US IO'!J68*'Wage Ratios'!$O$5</f>
        <v>21.735363736257508</v>
      </c>
      <c r="K68">
        <f>'2002 US IO'!K68*'Wage Ratios'!$P$5</f>
        <v>231.63537995590721</v>
      </c>
      <c r="L68">
        <f>'2002 US IO'!L68*'Wage Ratios'!$Q$5</f>
        <v>3.8096567457493173</v>
      </c>
      <c r="M68">
        <f>'2002 US IO'!M68*'Wage Ratios'!$R$5</f>
        <v>14.628605837381055</v>
      </c>
      <c r="N68" s="106">
        <f>'2006 AMS'!$D$6/1000*'2002 US IO'!N68/SUM('2002 US IO'!$N$2:$N$89)</f>
        <v>11.745498880384183</v>
      </c>
      <c r="O68" s="106">
        <f>'2006 AMS'!$D$7/1000*'2002 US IO'!O68/'2002 US IO'!$O$92</f>
        <v>12.932435234525228</v>
      </c>
      <c r="P68" s="106">
        <f>'2006 AMS'!$D$8/1000*'2002 US IO'!P68/'2002 US IO'!$P$92</f>
        <v>0.90146886002961057</v>
      </c>
      <c r="Q68">
        <f>'2002 US IO'!Q68*'Wage Ratios'!$V$5</f>
        <v>0.3710231264881344</v>
      </c>
      <c r="R68" s="106">
        <f>'2006 AMS'!$D$9/1000*'2002 US IO'!R68/'2002 US IO'!$R$92</f>
        <v>6.1604162018059316</v>
      </c>
      <c r="S68" s="106">
        <f>'2006 AMS'!$D$10/1000*'2002 US IO'!S68/'2002 US IO'!$S$92</f>
        <v>63.004632385101402</v>
      </c>
      <c r="T68" s="106">
        <f>'2006 AMS'!$D$11/1000*'2002 US IO'!T68/'2002 US IO'!$T$92</f>
        <v>8.3096692830967829</v>
      </c>
      <c r="U68" s="106">
        <f>'2006 AMS'!$D$12/1000*'2002 US IO'!U68/'2002 US IO'!$U$92</f>
        <v>7.5980107182783876E-2</v>
      </c>
      <c r="V68" s="106">
        <f>'2006 AMS'!$D$13/1000*'2002 US IO'!V68/'2002 US IO'!V$92</f>
        <v>15.838600391540174</v>
      </c>
      <c r="W68">
        <f>'2002 US IO'!W68*'Wage Ratios'!$AB$5</f>
        <v>50.245989641762939</v>
      </c>
      <c r="X68">
        <f>'2002 US IO'!X68*'Wage Ratios'!$AC$5</f>
        <v>96.796498038167073</v>
      </c>
      <c r="Y68" s="108">
        <f>'2002 US IO'!Y68*('Energy Outputs'!$D$16*1000)/'2002 US IO'!Y$92</f>
        <v>252.93746657600246</v>
      </c>
      <c r="Z68" s="108">
        <f>'2002 US IO'!Z68*('Energy Outputs'!$D$20*1000)/'2002 US IO'!Z$92</f>
        <v>51.866878547095801</v>
      </c>
      <c r="AA68" s="105">
        <f>'2002 US IO'!AA68*'Wage Ratios'!$AF$5</f>
        <v>33.208814264540223</v>
      </c>
      <c r="AB68">
        <f>'2002 US IO'!AB68*'Wage Ratios'!$AG$5</f>
        <v>280.13374966021269</v>
      </c>
      <c r="AC68" s="106">
        <f>'2006 AMS'!$D$14/1000*'2002 US IO'!AC68/'2002 US IO'!AC$92</f>
        <v>13.459966261524425</v>
      </c>
      <c r="AD68">
        <f>'2002 US IO'!AD68*'Wage Ratios'!$AI$5</f>
        <v>357.76298116724433</v>
      </c>
      <c r="AE68">
        <f>'2002 US IO'!AE68*'Wage Ratios'!$AJ$5</f>
        <v>12.845607358570247</v>
      </c>
      <c r="AF68">
        <f>'2002 US IO'!AF68*'Wage Ratios'!$AK$5</f>
        <v>25.717434847775813</v>
      </c>
      <c r="AG68">
        <f>'2002 US IO'!AG68*'Wage Ratios'!$AL$5</f>
        <v>138.81790631710697</v>
      </c>
      <c r="AH68">
        <f>'2002 US IO'!AH68*'Wage Ratios'!$AM$5</f>
        <v>54.378514349840508</v>
      </c>
      <c r="AI68" s="106">
        <f>'2006 AMS'!$D$15/1000*'2002 US IO'!AI68/'2002 US IO'!AI$92</f>
        <v>19.8313812152855</v>
      </c>
      <c r="AJ68" s="106">
        <f>'2006 AMS'!$D$16/1000*'2002 US IO'!AJ68/'2002 US IO'!AJ$92</f>
        <v>128.51242336745634</v>
      </c>
      <c r="AK68" s="106">
        <f>'2006 AMS'!$D$17/1000*'2002 US IO'!AK68/'2002 US IO'!AK$92</f>
        <v>31.345664046579707</v>
      </c>
      <c r="AL68" s="106">
        <f>'2006 AMS'!$D$18/1000*'2002 US IO'!AL68/'2002 US IO'!AL$92</f>
        <v>73.564439187643629</v>
      </c>
      <c r="AM68" s="106">
        <f>'2006 AMS'!$D$19/1000*'2002 US IO'!AM68/'2002 US IO'!AM$92</f>
        <v>12.88698862353287</v>
      </c>
      <c r="AN68">
        <f>'2002 US IO'!AN68*'Wage Ratios'!$AS$5</f>
        <v>2.0001604106199808</v>
      </c>
      <c r="AO68">
        <f>'2002 US IO'!AO68*'Wage Ratios'!$AT$5</f>
        <v>55.71114371438761</v>
      </c>
      <c r="AP68">
        <f>'2002 US IO'!AP68*'Wage Ratios'!$AU$5</f>
        <v>252.15602113941196</v>
      </c>
      <c r="AQ68">
        <f>'2002 US IO'!AQ68*'Wage Ratios'!$AV$5</f>
        <v>130.60542658362459</v>
      </c>
      <c r="AR68">
        <f>'2002 US IO'!AR68*'Wage Ratios'!$AW$5</f>
        <v>415.06316144688992</v>
      </c>
      <c r="AS68" s="106">
        <f>'2006 AMS'!$D$20/1000*'2002 US IO'!AS68/'2002 US IO'!AS$92</f>
        <v>74.20364728070183</v>
      </c>
      <c r="AT68" s="106">
        <f>'2006 AMS'!$D$21/1000*'2002 US IO'!AT68/'2002 US IO'!AT$92</f>
        <v>65.766945330250863</v>
      </c>
      <c r="AU68">
        <f>'2002 US IO'!AU68*'Wage Ratios'!$AZ$5</f>
        <v>79.110702815922735</v>
      </c>
      <c r="AV68">
        <f>'2002 US IO'!AV68*'Wage Ratios'!$BA$5</f>
        <v>60.29315572480813</v>
      </c>
      <c r="AW68">
        <f>'2002 US IO'!AW68*'Wage Ratios'!$BB$5</f>
        <v>10.79946646340411</v>
      </c>
      <c r="AX68">
        <f>'2002 US IO'!AX68*'Wage Ratios'!$BC$5</f>
        <v>21.674348946844127</v>
      </c>
      <c r="AY68" s="106">
        <f>'2006 AMS'!$D$22/1000*'2002 US IO'!AY68/'2002 US IO'!AY$92</f>
        <v>162.90085508606595</v>
      </c>
      <c r="AZ68" s="106">
        <f>'2006 AMS'!$D$23/1000*'2002 US IO'!AZ68/'2002 US IO'!AZ$92</f>
        <v>46.746991163482683</v>
      </c>
      <c r="BA68" s="108">
        <f>'2002 US IO'!BA68*('Energy Outputs'!$D$12*1000)/'2002 US IO'!BA$92</f>
        <v>59.863432908162153</v>
      </c>
      <c r="BB68" s="108">
        <f>'2002 US IO'!BB68*('Energy Outputs'!$D$4*1000)/'2002 US IO'!BB$92</f>
        <v>51.44149667135629</v>
      </c>
      <c r="BC68">
        <f>'2002 US IO'!BC68*'Wage Ratios'!$BI$5</f>
        <v>27.622447090023275</v>
      </c>
      <c r="BD68" s="106">
        <f>'2006 AMS'!$D$24/1000*'2002 US IO'!BC68/'2002 US IO'!BC$92</f>
        <v>10.895096660336478</v>
      </c>
      <c r="BE68">
        <f>'2002 US IO'!BE68*'Wage Ratios'!$BK$5</f>
        <v>221.05567663574462</v>
      </c>
      <c r="BF68" s="106">
        <f>'2006 AMS'!$D$25/1000*'2002 US IO'!BE68/'2002 US IO'!BE$92</f>
        <v>69.439903433764485</v>
      </c>
      <c r="BG68" s="106">
        <f>'2006 AMS'!$D$26/1000*'2002 US IO'!BF68/'2002 US IO'!BF$92</f>
        <v>51.80214012158995</v>
      </c>
      <c r="BH68">
        <f>'2002 US IO'!BH68*'Wage Ratios'!$BN$5</f>
        <v>281.62408045685561</v>
      </c>
      <c r="BI68">
        <f>'2002 US IO'!BI68*'Wage Ratios'!$BO$5</f>
        <v>92.106806527560138</v>
      </c>
      <c r="BJ68">
        <f>'2002 US IO'!BJ68*'Wage Ratios'!$BP$5</f>
        <v>162.28692822643956</v>
      </c>
      <c r="BK68">
        <f>'2002 US IO'!BK68*'Wage Ratios'!$BQ$5</f>
        <v>471.0549419066802</v>
      </c>
      <c r="BL68">
        <f>'2002 US IO'!BL68*'Wage Ratios'!$BR$5</f>
        <v>82.752465189030445</v>
      </c>
      <c r="BM68">
        <f>'2002 US IO'!BM68*'Wage Ratios'!$BS$5</f>
        <v>134.62511554442605</v>
      </c>
      <c r="BN68">
        <f>'2002 US IO'!BN68*'Wage Ratios'!$BT$5</f>
        <v>10.309884091841695</v>
      </c>
      <c r="BO68">
        <f>'2002 US IO'!BO68*'Wage Ratios'!$BU$5</f>
        <v>39.146820124642439</v>
      </c>
      <c r="BP68">
        <f>'2002 US IO'!BP68*'Wage Ratios'!$BV$5</f>
        <v>50.322962847425309</v>
      </c>
      <c r="BQ68">
        <f>'2002 US IO'!BQ68*'Wage Ratios'!$BW$5</f>
        <v>343.46837152071663</v>
      </c>
      <c r="BR68" s="106">
        <f>'2006 AMS'!$D$27/1000*'2002 US IO'!BQ68/'2002 US IO'!BQ$92</f>
        <v>36.199878284901168</v>
      </c>
      <c r="BS68">
        <f>'2002 US IO'!BS68*'Wage Ratios'!$BY$5</f>
        <v>42.823604201561615</v>
      </c>
      <c r="BT68">
        <f>'2002 US IO'!BT68*'Wage Ratios'!$BZ$5</f>
        <v>74.121960906314712</v>
      </c>
      <c r="BU68">
        <f>'2002 US IO'!BU68*'Wage Ratios'!$CL$5</f>
        <v>59.770736410091416</v>
      </c>
      <c r="BV68">
        <f>'2002 US IO'!BV68*'Wage Ratios'!$CG$5</f>
        <v>7.2622411599082417</v>
      </c>
      <c r="BW68">
        <f>'2002 US IO'!BW68*AVERAGE('Wage Ratios'!$CA$5:$CF$5,'Wage Ratios'!$CH$5:$CK$5)</f>
        <v>241.24031548801656</v>
      </c>
      <c r="BX68">
        <f>'2002 US IO'!BX68*'Wage Ratios'!$CM$5</f>
        <v>25.135512308813585</v>
      </c>
      <c r="BY68" s="106">
        <f>'2006 AMS'!$D$28/1000*'2002 US IO'!BX68/'2002 US IO'!BX$92</f>
        <v>14.045725840904995</v>
      </c>
      <c r="BZ68" s="106">
        <f>'2006 AMS'!$D$29/1000*'2002 US IO'!BY68/'2002 US IO'!BY$92</f>
        <v>22.034392087584632</v>
      </c>
      <c r="CA68">
        <f>'2002 US IO'!CA68*'Wage Ratios'!$CP$5</f>
        <v>122.09939541695317</v>
      </c>
      <c r="CB68" s="106">
        <f>'2006 AMS'!$D$30/1000*'2002 US IO'!CA68/'2002 US IO'!CA$92</f>
        <v>47.530624984493031</v>
      </c>
      <c r="CC68" s="106">
        <f>'2006 AMS'!$D$31/1000*'2002 US IO'!CB68/'2002 US IO'!CB$92</f>
        <v>4.9740085283802502</v>
      </c>
      <c r="CD68" s="106">
        <f>'2006 AMS'!$D$32/1000*'2002 US IO'!CC68/'2002 US IO'!CC$92</f>
        <v>21.420060894412423</v>
      </c>
      <c r="CE68" s="106">
        <f>'2006 AMS'!$D$33/1000*'2002 US IO'!CD68/'2002 US IO'!CD$92</f>
        <v>9.6545078236872417E-2</v>
      </c>
      <c r="CF68" s="106">
        <f>'2006 AMS'!$D$34/1000*'2002 US IO'!CE68/'2002 US IO'!CE$92</f>
        <v>8.7824499030040162</v>
      </c>
      <c r="CG68" s="106">
        <f>'2006 AMS'!$D$35/1000*'2002 US IO'!CF68/'2002 US IO'!CF$92</f>
        <v>3.3326586834843206</v>
      </c>
      <c r="CH68">
        <f>'2002 US IO'!CH68*AVERAGE('Wage Ratios'!$CW$5:$CY$5)</f>
        <v>141.12054470313896</v>
      </c>
      <c r="CI68" s="106">
        <f>'2006 AMS'!$D$36/1000*'2002 US IO'!CH68/'2002 US IO'!CH$92</f>
        <v>10.101840623196214</v>
      </c>
      <c r="CJ68">
        <v>0</v>
      </c>
      <c r="CK68">
        <v>0</v>
      </c>
    </row>
    <row r="69" spans="1:89" x14ac:dyDescent="0.25">
      <c r="A69" t="s">
        <v>96</v>
      </c>
      <c r="B69">
        <f>'2002 US IO'!B69*AVERAGE('Wage Ratios'!$D$5:$F$5,'Wage Ratios'!$H$5)</f>
        <v>17.218719918005899</v>
      </c>
      <c r="C69">
        <f>'2002 US IO'!C69*'Wage Ratios'!$G$5</f>
        <v>35.872711438411621</v>
      </c>
      <c r="D69">
        <f>'2002 US IO'!D69*'Wage Ratios'!$I$5</f>
        <v>7.2083120713433715</v>
      </c>
      <c r="E69">
        <f>'2002 US IO'!E69*'Wage Ratios'!$J$5</f>
        <v>16.202704432020234</v>
      </c>
      <c r="F69">
        <f>'2002 US IO'!F69*'Wage Ratios'!$K$5</f>
        <v>1.0999958880737355</v>
      </c>
      <c r="G69">
        <f>'2002 US IO'!G69*'Wage Ratios'!$L$5</f>
        <v>3.8809979192730077</v>
      </c>
      <c r="H69">
        <f>'2002 US IO'!H69*'Wage Ratios'!$M$5</f>
        <v>1.4207541227387236E-2</v>
      </c>
      <c r="I69" s="106">
        <f>'2006 AMS'!$D$5/1000*'2002 US IO'!I69/SUM('2002 US IO'!$I$2:$I$89)</f>
        <v>74.89926911278836</v>
      </c>
      <c r="J69">
        <f>'2002 US IO'!J69*'Wage Ratios'!$O$5</f>
        <v>95.721323593257935</v>
      </c>
      <c r="K69">
        <f>'2002 US IO'!K69*'Wage Ratios'!$P$5</f>
        <v>252.45968259744168</v>
      </c>
      <c r="L69">
        <f>'2002 US IO'!L69*'Wage Ratios'!$Q$5</f>
        <v>2.3421220191163541</v>
      </c>
      <c r="M69">
        <f>'2002 US IO'!M69*'Wage Ratios'!$R$5</f>
        <v>162.06032061448707</v>
      </c>
      <c r="N69" s="106">
        <f>'2006 AMS'!$D$6/1000*'2002 US IO'!N69/SUM('2002 US IO'!$N$2:$N$89)</f>
        <v>875.88391919856019</v>
      </c>
      <c r="O69" s="106">
        <f>'2006 AMS'!$D$7/1000*'2002 US IO'!O69/'2002 US IO'!$O$92</f>
        <v>244.34510125117799</v>
      </c>
      <c r="P69" s="106">
        <f>'2006 AMS'!$D$8/1000*'2002 US IO'!P69/'2002 US IO'!$P$92</f>
        <v>133.41672740601112</v>
      </c>
      <c r="Q69">
        <f>'2002 US IO'!Q69*'Wage Ratios'!$V$5</f>
        <v>117.99299101781199</v>
      </c>
      <c r="R69" s="106">
        <f>'2006 AMS'!$D$9/1000*'2002 US IO'!R69/'2002 US IO'!$R$92</f>
        <v>514.6130123088883</v>
      </c>
      <c r="S69" s="106">
        <f>'2006 AMS'!$D$10/1000*'2002 US IO'!S69/'2002 US IO'!$S$92</f>
        <v>707.66740636344844</v>
      </c>
      <c r="T69" s="106">
        <f>'2006 AMS'!$D$11/1000*'2002 US IO'!T69/'2002 US IO'!$T$92</f>
        <v>65.366121165118599</v>
      </c>
      <c r="U69" s="106">
        <f>'2006 AMS'!$D$12/1000*'2002 US IO'!U69/'2002 US IO'!$U$92</f>
        <v>135.16078008142833</v>
      </c>
      <c r="V69" s="106">
        <f>'2006 AMS'!$D$13/1000*'2002 US IO'!V69/'2002 US IO'!V$92</f>
        <v>568.97908074484826</v>
      </c>
      <c r="W69">
        <f>'2002 US IO'!W69*'Wage Ratios'!$AB$5</f>
        <v>26.966485914487993</v>
      </c>
      <c r="X69">
        <f>'2002 US IO'!X69*'Wage Ratios'!$AC$5</f>
        <v>10.805742263451322</v>
      </c>
      <c r="Y69" s="108">
        <f>'2002 US IO'!Y69*('Energy Outputs'!$D$16*1000)/'2002 US IO'!Y$92</f>
        <v>117.2017882881342</v>
      </c>
      <c r="Z69" s="108">
        <f>'2002 US IO'!Z69*('Energy Outputs'!$D$20*1000)/'2002 US IO'!Z$92</f>
        <v>44.316597747633629</v>
      </c>
      <c r="AA69" s="105">
        <f>'2002 US IO'!AA69*'Wage Ratios'!$AF$5</f>
        <v>58.275358030858818</v>
      </c>
      <c r="AB69">
        <f>'2002 US IO'!AB69*'Wage Ratios'!$AG$5</f>
        <v>1530.7877542799863</v>
      </c>
      <c r="AC69" s="106">
        <f>'2006 AMS'!$D$14/1000*'2002 US IO'!AC69/'2002 US IO'!AC$92</f>
        <v>25.60299878295449</v>
      </c>
      <c r="AD69">
        <f>'2002 US IO'!AD69*'Wage Ratios'!$AI$5</f>
        <v>106.32551762237527</v>
      </c>
      <c r="AE69">
        <f>'2002 US IO'!AE69*'Wage Ratios'!$AJ$5</f>
        <v>2.1106113564213462</v>
      </c>
      <c r="AF69">
        <f>'2002 US IO'!AF69*'Wage Ratios'!$AK$5</f>
        <v>15.014566218609769</v>
      </c>
      <c r="AG69">
        <f>'2002 US IO'!AG69*'Wage Ratios'!$AL$5</f>
        <v>28.871715543214801</v>
      </c>
      <c r="AH69">
        <f>'2002 US IO'!AH69*'Wage Ratios'!$AM$5</f>
        <v>5.4286136585287013</v>
      </c>
      <c r="AI69" s="106">
        <f>'2006 AMS'!$D$15/1000*'2002 US IO'!AI69/'2002 US IO'!AI$92</f>
        <v>22.321700800845974</v>
      </c>
      <c r="AJ69" s="106">
        <f>'2006 AMS'!$D$16/1000*'2002 US IO'!AJ69/'2002 US IO'!AJ$92</f>
        <v>75.842827779725738</v>
      </c>
      <c r="AK69" s="106">
        <f>'2006 AMS'!$D$17/1000*'2002 US IO'!AK69/'2002 US IO'!AK$92</f>
        <v>24.325278921360958</v>
      </c>
      <c r="AL69" s="106">
        <f>'2006 AMS'!$D$18/1000*'2002 US IO'!AL69/'2002 US IO'!AL$92</f>
        <v>25.659278923448628</v>
      </c>
      <c r="AM69" s="106">
        <f>'2006 AMS'!$D$19/1000*'2002 US IO'!AM69/'2002 US IO'!AM$92</f>
        <v>8.0783558899251791</v>
      </c>
      <c r="AN69">
        <f>'2002 US IO'!AN69*'Wage Ratios'!$AS$5</f>
        <v>36.047184098550801</v>
      </c>
      <c r="AO69">
        <f>'2002 US IO'!AO69*'Wage Ratios'!$AT$5</f>
        <v>14.629316797347089</v>
      </c>
      <c r="AP69">
        <f>'2002 US IO'!AP69*'Wage Ratios'!$AU$5</f>
        <v>4.7731973922463933</v>
      </c>
      <c r="AQ69">
        <f>'2002 US IO'!AQ69*'Wage Ratios'!$AV$5</f>
        <v>9.3649788713003304</v>
      </c>
      <c r="AR69">
        <f>'2002 US IO'!AR69*'Wage Ratios'!$AW$5</f>
        <v>59.700309604058525</v>
      </c>
      <c r="AS69" s="106">
        <f>'2006 AMS'!$D$20/1000*'2002 US IO'!AS69/'2002 US IO'!AS$92</f>
        <v>33.202263705297248</v>
      </c>
      <c r="AT69" s="106">
        <f>'2006 AMS'!$D$21/1000*'2002 US IO'!AT69/'2002 US IO'!AT$92</f>
        <v>54.719925088091699</v>
      </c>
      <c r="AU69">
        <f>'2002 US IO'!AU69*'Wage Ratios'!$AZ$5</f>
        <v>7.3722772348386432</v>
      </c>
      <c r="AV69">
        <f>'2002 US IO'!AV69*'Wage Ratios'!$BA$5</f>
        <v>59.08056456881193</v>
      </c>
      <c r="AW69">
        <f>'2002 US IO'!AW69*'Wage Ratios'!$BB$5</f>
        <v>1.5629911702410206</v>
      </c>
      <c r="AX69">
        <f>'2002 US IO'!AX69*'Wage Ratios'!$BC$5</f>
        <v>1.1560888739324502</v>
      </c>
      <c r="AY69" s="106">
        <f>'2006 AMS'!$D$22/1000*'2002 US IO'!AY69/'2002 US IO'!AY$92</f>
        <v>65.727496684195657</v>
      </c>
      <c r="AZ69" s="106">
        <f>'2006 AMS'!$D$23/1000*'2002 US IO'!AZ69/'2002 US IO'!AZ$92</f>
        <v>18.374213852931611</v>
      </c>
      <c r="BA69" s="108">
        <f>'2002 US IO'!BA69*('Energy Outputs'!$D$12*1000)/'2002 US IO'!BA$92</f>
        <v>68.715219184421429</v>
      </c>
      <c r="BB69" s="108">
        <f>'2002 US IO'!BB69*('Energy Outputs'!$D$4*1000)/'2002 US IO'!BB$92</f>
        <v>290.91588588211704</v>
      </c>
      <c r="BC69">
        <f>'2002 US IO'!BC69*'Wage Ratios'!$BI$5</f>
        <v>42.500833220726335</v>
      </c>
      <c r="BD69" s="106">
        <f>'2006 AMS'!$D$24/1000*'2002 US IO'!BC69/'2002 US IO'!BC$92</f>
        <v>16.763564957715083</v>
      </c>
      <c r="BE69">
        <f>'2002 US IO'!BE69*'Wage Ratios'!$BK$5</f>
        <v>34.015074324113243</v>
      </c>
      <c r="BF69" s="106">
        <f>'2006 AMS'!$D$25/1000*'2002 US IO'!BE69/'2002 US IO'!BE$92</f>
        <v>10.685106631533616</v>
      </c>
      <c r="BG69" s="106">
        <f>'2006 AMS'!$D$26/1000*'2002 US IO'!BF69/'2002 US IO'!BF$92</f>
        <v>18.593291471339253</v>
      </c>
      <c r="BH69">
        <f>'2002 US IO'!BH69*'Wage Ratios'!$BN$5</f>
        <v>49.51801350454695</v>
      </c>
      <c r="BI69">
        <f>'2002 US IO'!BI69*'Wage Ratios'!$BO$5</f>
        <v>4.2673099127838441</v>
      </c>
      <c r="BJ69">
        <f>'2002 US IO'!BJ69*'Wage Ratios'!$BP$5</f>
        <v>2.3026882646287103</v>
      </c>
      <c r="BK69">
        <f>'2002 US IO'!BK69*'Wage Ratios'!$BQ$5</f>
        <v>135.60772983557027</v>
      </c>
      <c r="BL69">
        <f>'2002 US IO'!BL69*'Wage Ratios'!$BR$5</f>
        <v>93.925708992043525</v>
      </c>
      <c r="BM69">
        <f>'2002 US IO'!BM69*'Wage Ratios'!$BS$5</f>
        <v>15.705967002504041</v>
      </c>
      <c r="BN69">
        <f>'2002 US IO'!BN69*'Wage Ratios'!$BT$5</f>
        <v>1.4237694292082641</v>
      </c>
      <c r="BO69">
        <f>'2002 US IO'!BO69*'Wage Ratios'!$BU$5</f>
        <v>7.3755822089319922</v>
      </c>
      <c r="BP69">
        <f>'2002 US IO'!BP69*'Wage Ratios'!$BV$5</f>
        <v>2.0506636243745762</v>
      </c>
      <c r="BQ69">
        <f>'2002 US IO'!BQ69*'Wage Ratios'!$BW$5</f>
        <v>118.60747704143411</v>
      </c>
      <c r="BR69" s="106">
        <f>'2006 AMS'!$D$27/1000*'2002 US IO'!BQ69/'2002 US IO'!BQ$92</f>
        <v>12.500645149855242</v>
      </c>
      <c r="BS69">
        <f>'2002 US IO'!BS69*'Wage Ratios'!$BY$5</f>
        <v>7.3375217562534667</v>
      </c>
      <c r="BT69">
        <f>'2002 US IO'!BT69*'Wage Ratios'!$BZ$5</f>
        <v>5.8768449096079243</v>
      </c>
      <c r="BU69">
        <f>'2002 US IO'!BU69*'Wage Ratios'!$CL$5</f>
        <v>7.6165495573469126</v>
      </c>
      <c r="BV69">
        <f>'2002 US IO'!BV69*'Wage Ratios'!$CG$5</f>
        <v>0.92542309186785976</v>
      </c>
      <c r="BW69">
        <f>'2002 US IO'!BW69*AVERAGE('Wage Ratios'!$CA$5:$CF$5,'Wage Ratios'!$CH$5:$CK$5)</f>
        <v>30.741110591942796</v>
      </c>
      <c r="BX69">
        <f>'2002 US IO'!BX69*'Wage Ratios'!$CM$5</f>
        <v>16.721231366333051</v>
      </c>
      <c r="BY69" s="106">
        <f>'2006 AMS'!$D$28/1000*'2002 US IO'!BX69/'2002 US IO'!BX$92</f>
        <v>9.343825127109211</v>
      </c>
      <c r="BZ69" s="106">
        <f>'2006 AMS'!$D$29/1000*'2002 US IO'!BY69/'2002 US IO'!BY$92</f>
        <v>16.988470769220356</v>
      </c>
      <c r="CA69">
        <f>'2002 US IO'!CA69*'Wage Ratios'!$CP$5</f>
        <v>22.808960993729293</v>
      </c>
      <c r="CB69" s="106">
        <f>'2006 AMS'!$D$30/1000*'2002 US IO'!CA69/'2002 US IO'!CA$92</f>
        <v>8.8790298066320226</v>
      </c>
      <c r="CC69" s="106">
        <f>'2006 AMS'!$D$31/1000*'2002 US IO'!CB69/'2002 US IO'!CB$92</f>
        <v>17.072549221265277</v>
      </c>
      <c r="CD69" s="106">
        <f>'2006 AMS'!$D$32/1000*'2002 US IO'!CC69/'2002 US IO'!CC$92</f>
        <v>56.866960977607185</v>
      </c>
      <c r="CE69" s="106">
        <f>'2006 AMS'!$D$33/1000*'2002 US IO'!CD69/'2002 US IO'!CD$92</f>
        <v>1.563383307938105</v>
      </c>
      <c r="CF69" s="106">
        <f>'2006 AMS'!$D$34/1000*'2002 US IO'!CE69/'2002 US IO'!CE$92</f>
        <v>33.664087139430116</v>
      </c>
      <c r="CG69" s="106">
        <f>'2006 AMS'!$D$35/1000*'2002 US IO'!CF69/'2002 US IO'!CF$92</f>
        <v>12.192914745314747</v>
      </c>
      <c r="CH69">
        <f>'2002 US IO'!CH69*AVERAGE('Wage Ratios'!$CW$5:$CY$5)</f>
        <v>503.17241189351131</v>
      </c>
      <c r="CI69" s="106">
        <f>'2006 AMS'!$D$36/1000*'2002 US IO'!CH69/'2002 US IO'!CH$92</f>
        <v>36.018621679997167</v>
      </c>
      <c r="CJ69">
        <v>0</v>
      </c>
      <c r="CK69">
        <v>0</v>
      </c>
    </row>
    <row r="70" spans="1:89" x14ac:dyDescent="0.25">
      <c r="A70" t="s">
        <v>95</v>
      </c>
      <c r="B70">
        <f>'2002 US IO'!B70*AVERAGE('Wage Ratios'!$D$5:$F$5,'Wage Ratios'!$H$5)</f>
        <v>58.04618454163807</v>
      </c>
      <c r="C70">
        <f>'2002 US IO'!C70*'Wage Ratios'!$G$5</f>
        <v>131.77758683011285</v>
      </c>
      <c r="D70">
        <f>'2002 US IO'!D70*'Wage Ratios'!$I$5</f>
        <v>13.662451769772115</v>
      </c>
      <c r="E70">
        <f>'2002 US IO'!E70*'Wage Ratios'!$J$5</f>
        <v>9.0512746868736116</v>
      </c>
      <c r="F70">
        <f>'2002 US IO'!F70*'Wage Ratios'!$K$5</f>
        <v>3.410977005472243</v>
      </c>
      <c r="G70">
        <f>'2002 US IO'!G70*'Wage Ratios'!$L$5</f>
        <v>8.8877290128245114</v>
      </c>
      <c r="H70">
        <f>'2002 US IO'!H70*'Wage Ratios'!$M$5</f>
        <v>4.2612082781690042</v>
      </c>
      <c r="I70" s="106">
        <f>'2006 AMS'!$D$5/1000*'2002 US IO'!I70/SUM('2002 US IO'!$I$2:$I$89)</f>
        <v>8.9772026777958072</v>
      </c>
      <c r="J70">
        <f>'2002 US IO'!J70*'Wage Ratios'!$O$5</f>
        <v>80.888965891689338</v>
      </c>
      <c r="K70">
        <f>'2002 US IO'!K70*'Wage Ratios'!$P$5</f>
        <v>43.910943707918086</v>
      </c>
      <c r="L70">
        <f>'2002 US IO'!L70*'Wage Ratios'!$Q$5</f>
        <v>2.0737010776601914</v>
      </c>
      <c r="M70">
        <f>'2002 US IO'!M70*'Wage Ratios'!$R$5</f>
        <v>6.1425054697276673</v>
      </c>
      <c r="N70" s="106">
        <f>'2006 AMS'!$D$6/1000*'2002 US IO'!N70/SUM('2002 US IO'!$N$2:$N$89)</f>
        <v>3.9052940393861735</v>
      </c>
      <c r="O70" s="106">
        <f>'2006 AMS'!$D$7/1000*'2002 US IO'!O70/'2002 US IO'!$O$92</f>
        <v>27.54638161664537</v>
      </c>
      <c r="P70" s="106">
        <f>'2006 AMS'!$D$8/1000*'2002 US IO'!P70/'2002 US IO'!$P$92</f>
        <v>8.1223565350504519</v>
      </c>
      <c r="Q70">
        <f>'2002 US IO'!Q70*'Wage Ratios'!$V$5</f>
        <v>8.7444116293611671</v>
      </c>
      <c r="R70" s="106">
        <f>'2006 AMS'!$D$9/1000*'2002 US IO'!R70/'2002 US IO'!$R$92</f>
        <v>20.542877888175404</v>
      </c>
      <c r="S70" s="106">
        <f>'2006 AMS'!$D$10/1000*'2002 US IO'!S70/'2002 US IO'!$S$92</f>
        <v>26.377621173266178</v>
      </c>
      <c r="T70" s="106">
        <f>'2006 AMS'!$D$11/1000*'2002 US IO'!T70/'2002 US IO'!$T$92</f>
        <v>69.994074031780883</v>
      </c>
      <c r="U70" s="106">
        <f>'2006 AMS'!$D$12/1000*'2002 US IO'!U70/'2002 US IO'!$U$92</f>
        <v>11.553627745965048</v>
      </c>
      <c r="V70" s="106">
        <f>'2006 AMS'!$D$13/1000*'2002 US IO'!V70/'2002 US IO'!V$92</f>
        <v>24.844335935337998</v>
      </c>
      <c r="W70">
        <f>'2002 US IO'!W70*'Wage Ratios'!$AB$5</f>
        <v>44.606074961480857</v>
      </c>
      <c r="X70">
        <f>'2002 US IO'!X70*'Wage Ratios'!$AC$5</f>
        <v>43.15808641382624</v>
      </c>
      <c r="Y70" s="108">
        <f>'2002 US IO'!Y70*('Energy Outputs'!$D$16*1000)/'2002 US IO'!Y$92</f>
        <v>7.0631600286378564</v>
      </c>
      <c r="Z70" s="108">
        <f>'2002 US IO'!Z70*('Energy Outputs'!$D$20*1000)/'2002 US IO'!Z$92</f>
        <v>1.9843363170094177</v>
      </c>
      <c r="AA70" s="105">
        <f>'2002 US IO'!AA70*'Wage Ratios'!$AF$5</f>
        <v>5.8138180295321522</v>
      </c>
      <c r="AB70">
        <f>'2002 US IO'!AB70*'Wage Ratios'!$AG$5</f>
        <v>105.87361109538696</v>
      </c>
      <c r="AC70" s="106">
        <f>'2006 AMS'!$D$14/1000*'2002 US IO'!AC70/'2002 US IO'!AC$92</f>
        <v>16.340208688363791</v>
      </c>
      <c r="AD70">
        <f>'2002 US IO'!AD70*'Wage Ratios'!$AI$5</f>
        <v>30.836055496293174</v>
      </c>
      <c r="AE70">
        <f>'2002 US IO'!AE70*'Wage Ratios'!$AJ$5</f>
        <v>3.6973734130385849</v>
      </c>
      <c r="AF70">
        <f>'2002 US IO'!AF70*'Wage Ratios'!$AK$5</f>
        <v>20.343652980305119</v>
      </c>
      <c r="AG70">
        <f>'2002 US IO'!AG70*'Wage Ratios'!$AL$5</f>
        <v>8.1801940343870037</v>
      </c>
      <c r="AH70">
        <f>'2002 US IO'!AH70*'Wage Ratios'!$AM$5</f>
        <v>7.8362674735263136</v>
      </c>
      <c r="AI70" s="106">
        <f>'2006 AMS'!$D$15/1000*'2002 US IO'!AI70/'2002 US IO'!AI$92</f>
        <v>50.326939839406784</v>
      </c>
      <c r="AJ70" s="106">
        <f>'2006 AMS'!$D$16/1000*'2002 US IO'!AJ70/'2002 US IO'!AJ$92</f>
        <v>77.362454570433769</v>
      </c>
      <c r="AK70" s="106">
        <f>'2006 AMS'!$D$17/1000*'2002 US IO'!AK70/'2002 US IO'!AK$92</f>
        <v>35.342910679237548</v>
      </c>
      <c r="AL70" s="106">
        <f>'2006 AMS'!$D$18/1000*'2002 US IO'!AL70/'2002 US IO'!AL$92</f>
        <v>14.426839712850434</v>
      </c>
      <c r="AM70" s="106">
        <f>'2006 AMS'!$D$19/1000*'2002 US IO'!AM70/'2002 US IO'!AM$92</f>
        <v>5.7294354617670953</v>
      </c>
      <c r="AN70">
        <f>'2002 US IO'!AN70*'Wage Ratios'!$AS$5</f>
        <v>0.99117880494151234</v>
      </c>
      <c r="AO70">
        <f>'2002 US IO'!AO70*'Wage Ratios'!$AT$5</f>
        <v>11.796521497531126</v>
      </c>
      <c r="AP70">
        <f>'2002 US IO'!AP70*'Wage Ratios'!$AU$5</f>
        <v>19.214737003617198</v>
      </c>
      <c r="AQ70">
        <f>'2002 US IO'!AQ70*'Wage Ratios'!$AV$5</f>
        <v>6.94209349971878</v>
      </c>
      <c r="AR70">
        <f>'2002 US IO'!AR70*'Wage Ratios'!$AW$5</f>
        <v>27.468076143513308</v>
      </c>
      <c r="AS70" s="106">
        <f>'2006 AMS'!$D$20/1000*'2002 US IO'!AS70/'2002 US IO'!AS$92</f>
        <v>47.453554730409266</v>
      </c>
      <c r="AT70" s="106">
        <f>'2006 AMS'!$D$21/1000*'2002 US IO'!AT70/'2002 US IO'!AT$92</f>
        <v>33.729286214859641</v>
      </c>
      <c r="AU70">
        <f>'2002 US IO'!AU70*'Wage Ratios'!$AZ$5</f>
        <v>46.452418561770898</v>
      </c>
      <c r="AV70">
        <f>'2002 US IO'!AV70*'Wage Ratios'!$BA$5</f>
        <v>61.696941527763514</v>
      </c>
      <c r="AW70">
        <f>'2002 US IO'!AW70*'Wage Ratios'!$BB$5</f>
        <v>7.4925525858295288</v>
      </c>
      <c r="AX70">
        <f>'2002 US IO'!AX70*'Wage Ratios'!$BC$5</f>
        <v>12.217458014866185</v>
      </c>
      <c r="AY70" s="106">
        <f>'2006 AMS'!$D$22/1000*'2002 US IO'!AY70/'2002 US IO'!AY$92</f>
        <v>35.472730094505614</v>
      </c>
      <c r="AZ70" s="106">
        <f>'2006 AMS'!$D$23/1000*'2002 US IO'!AZ70/'2002 US IO'!AZ$92</f>
        <v>42.245572495619072</v>
      </c>
      <c r="BA70" s="108">
        <f>'2002 US IO'!BA70*('Energy Outputs'!$D$12*1000)/'2002 US IO'!BA$92</f>
        <v>15.481464151369826</v>
      </c>
      <c r="BB70" s="108">
        <f>'2002 US IO'!BB70*('Energy Outputs'!$D$4*1000)/'2002 US IO'!BB$92</f>
        <v>68.834828516127402</v>
      </c>
      <c r="BC70">
        <f>'2002 US IO'!BC70*'Wage Ratios'!$BI$5</f>
        <v>13.862635635375876</v>
      </c>
      <c r="BD70" s="106">
        <f>'2006 AMS'!$D$24/1000*'2002 US IO'!BC70/'2002 US IO'!BC$92</f>
        <v>5.4678267541689358</v>
      </c>
      <c r="BE70">
        <f>'2002 US IO'!BE70*'Wage Ratios'!$BK$5</f>
        <v>39.392802165563381</v>
      </c>
      <c r="BF70" s="106">
        <f>'2006 AMS'!$D$25/1000*'2002 US IO'!BE70/'2002 US IO'!BE$92</f>
        <v>12.374404584368822</v>
      </c>
      <c r="BG70" s="106">
        <f>'2006 AMS'!$D$26/1000*'2002 US IO'!BF70/'2002 US IO'!BF$92</f>
        <v>47.215145322912761</v>
      </c>
      <c r="BH70">
        <f>'2002 US IO'!BH70*'Wage Ratios'!$BN$5</f>
        <v>1514.0065308210164</v>
      </c>
      <c r="BI70">
        <f>'2002 US IO'!BI70*'Wage Ratios'!$BO$5</f>
        <v>8.8966959961267946</v>
      </c>
      <c r="BJ70">
        <f>'2002 US IO'!BJ70*'Wage Ratios'!$BP$5</f>
        <v>8.5110259198544327</v>
      </c>
      <c r="BK70">
        <f>'2002 US IO'!BK70*'Wage Ratios'!$BQ$5</f>
        <v>19.037813650573739</v>
      </c>
      <c r="BL70">
        <f>'2002 US IO'!BL70*'Wage Ratios'!$BR$5</f>
        <v>15.107629854004246</v>
      </c>
      <c r="BM70">
        <f>'2002 US IO'!BM70*'Wage Ratios'!$BS$5</f>
        <v>36.388652559608211</v>
      </c>
      <c r="BN70">
        <f>'2002 US IO'!BN70*'Wage Ratios'!$BT$5</f>
        <v>6.3373204305716007</v>
      </c>
      <c r="BO70">
        <f>'2002 US IO'!BO70*'Wage Ratios'!$BU$5</f>
        <v>16.480556459498846</v>
      </c>
      <c r="BP70">
        <f>'2002 US IO'!BP70*'Wage Ratios'!$BV$5</f>
        <v>13.723426170133521</v>
      </c>
      <c r="BQ70">
        <f>'2002 US IO'!BQ70*'Wage Ratios'!$BW$5</f>
        <v>12.875316314149218</v>
      </c>
      <c r="BR70" s="106">
        <f>'2006 AMS'!$D$27/1000*'2002 US IO'!BQ70/'2002 US IO'!BQ$92</f>
        <v>1.3569950600930127</v>
      </c>
      <c r="BS70">
        <f>'2002 US IO'!BS70*'Wage Ratios'!$BY$5</f>
        <v>22.906906542892557</v>
      </c>
      <c r="BT70">
        <f>'2002 US IO'!BT70*'Wage Ratios'!$BZ$5</f>
        <v>3.6219716527998633</v>
      </c>
      <c r="BU70">
        <f>'2002 US IO'!BU70*'Wage Ratios'!$CL$5</f>
        <v>16.922073002338703</v>
      </c>
      <c r="BV70">
        <f>'2002 US IO'!BV70*'Wage Ratios'!$CG$5</f>
        <v>2.0560592431952647</v>
      </c>
      <c r="BW70">
        <f>'2002 US IO'!BW70*AVERAGE('Wage Ratios'!$CA$5:$CF$5,'Wage Ratios'!$CH$5:$CK$5)</f>
        <v>68.299078696079135</v>
      </c>
      <c r="BX70">
        <f>'2002 US IO'!BX70*'Wage Ratios'!$CM$5</f>
        <v>5.3143935132820079</v>
      </c>
      <c r="BY70" s="106">
        <f>'2006 AMS'!$D$28/1000*'2002 US IO'!BX70/'2002 US IO'!BX$92</f>
        <v>2.9696834256316085</v>
      </c>
      <c r="BZ70" s="106">
        <f>'2006 AMS'!$D$29/1000*'2002 US IO'!BY70/'2002 US IO'!BY$92</f>
        <v>93.753302597668608</v>
      </c>
      <c r="CA70">
        <f>'2002 US IO'!CA70*'Wage Ratios'!$CP$5</f>
        <v>39.25920881210839</v>
      </c>
      <c r="CB70" s="106">
        <f>'2006 AMS'!$D$30/1000*'2002 US IO'!CA70/'2002 US IO'!CA$92</f>
        <v>15.282751604658127</v>
      </c>
      <c r="CC70" s="106">
        <f>'2006 AMS'!$D$31/1000*'2002 US IO'!CB70/'2002 US IO'!CB$92</f>
        <v>1.001091002088766</v>
      </c>
      <c r="CD70" s="106">
        <f>'2006 AMS'!$D$32/1000*'2002 US IO'!CC70/'2002 US IO'!CC$92</f>
        <v>7.4122546038653434</v>
      </c>
      <c r="CE70" s="106">
        <f>'2006 AMS'!$D$33/1000*'2002 US IO'!CD70/'2002 US IO'!CD$92</f>
        <v>0.33514102027888237</v>
      </c>
      <c r="CF70" s="106">
        <f>'2006 AMS'!$D$34/1000*'2002 US IO'!CE70/'2002 US IO'!CE$92</f>
        <v>27.338801566007149</v>
      </c>
      <c r="CG70" s="106">
        <f>'2006 AMS'!$D$35/1000*'2002 US IO'!CF70/'2002 US IO'!CF$92</f>
        <v>1.4922731451500781</v>
      </c>
      <c r="CH70">
        <f>'2002 US IO'!CH70*AVERAGE('Wage Ratios'!$CW$5:$CY$5)</f>
        <v>103.46646451491651</v>
      </c>
      <c r="CI70" s="106">
        <f>'2006 AMS'!$D$36/1000*'2002 US IO'!CH70/'2002 US IO'!CH$92</f>
        <v>7.4064462872784294</v>
      </c>
      <c r="CJ70">
        <v>0</v>
      </c>
      <c r="CK70">
        <v>0</v>
      </c>
    </row>
    <row r="71" spans="1:89" x14ac:dyDescent="0.25">
      <c r="A71" t="s">
        <v>94</v>
      </c>
      <c r="B71">
        <f>'2002 US IO'!B71*AVERAGE('Wage Ratios'!$D$5:$F$5,'Wage Ratios'!$H$5)</f>
        <v>2.7848184451769846</v>
      </c>
      <c r="C71">
        <f>'2002 US IO'!C71*'Wage Ratios'!$G$5</f>
        <v>26.923400154278792</v>
      </c>
      <c r="D71">
        <f>'2002 US IO'!D71*'Wage Ratios'!$I$5</f>
        <v>5.1574564599544956</v>
      </c>
      <c r="E71">
        <f>'2002 US IO'!E71*'Wage Ratios'!$J$5</f>
        <v>9.5881814578917623</v>
      </c>
      <c r="F71">
        <f>'2002 US IO'!F71*'Wage Ratios'!$K$5</f>
        <v>3.4730776930296345</v>
      </c>
      <c r="G71">
        <f>'2002 US IO'!G71*'Wage Ratios'!$L$5</f>
        <v>13.392066631439286</v>
      </c>
      <c r="H71">
        <f>'2002 US IO'!H71*'Wage Ratios'!$M$5</f>
        <v>8.5754803919335654</v>
      </c>
      <c r="I71" s="106">
        <f>'2006 AMS'!$D$5/1000*'2002 US IO'!I71/SUM('2002 US IO'!$I$2:$I$89)</f>
        <v>0.71667872991422354</v>
      </c>
      <c r="J71">
        <f>'2002 US IO'!J71*'Wage Ratios'!$O$5</f>
        <v>0.9542702542974304</v>
      </c>
      <c r="K71">
        <f>'2002 US IO'!K71*'Wage Ratios'!$P$5</f>
        <v>56.664918037171709</v>
      </c>
      <c r="L71">
        <f>'2002 US IO'!L71*'Wage Ratios'!$Q$5</f>
        <v>0.11378029149598924</v>
      </c>
      <c r="M71">
        <f>'2002 US IO'!M71*'Wage Ratios'!$R$5</f>
        <v>0.6735417394170361</v>
      </c>
      <c r="N71" s="106">
        <f>'2006 AMS'!$D$6/1000*'2002 US IO'!N71/SUM('2002 US IO'!$N$2:$N$89)</f>
        <v>0.22058344931165338</v>
      </c>
      <c r="O71" s="106">
        <f>'2006 AMS'!$D$7/1000*'2002 US IO'!O71/'2002 US IO'!$O$92</f>
        <v>0.50979447221066543</v>
      </c>
      <c r="P71" s="106">
        <f>'2006 AMS'!$D$8/1000*'2002 US IO'!P71/'2002 US IO'!$P$92</f>
        <v>8.7716064941487357E-2</v>
      </c>
      <c r="Q71">
        <f>'2002 US IO'!Q71*'Wage Ratios'!$V$5</f>
        <v>0</v>
      </c>
      <c r="R71" s="106">
        <f>'2006 AMS'!$D$9/1000*'2002 US IO'!R71/'2002 US IO'!$R$92</f>
        <v>2.5128339495774901</v>
      </c>
      <c r="S71" s="106">
        <f>'2006 AMS'!$D$10/1000*'2002 US IO'!S71/'2002 US IO'!$S$92</f>
        <v>6.0357781784767397</v>
      </c>
      <c r="T71" s="106">
        <f>'2006 AMS'!$D$11/1000*'2002 US IO'!T71/'2002 US IO'!$T$92</f>
        <v>0.2858126378706235</v>
      </c>
      <c r="U71" s="106">
        <f>'2006 AMS'!$D$12/1000*'2002 US IO'!U71/'2002 US IO'!$U$92</f>
        <v>0</v>
      </c>
      <c r="V71" s="106">
        <f>'2006 AMS'!$D$13/1000*'2002 US IO'!V71/'2002 US IO'!V$92</f>
        <v>1.4236174393315759</v>
      </c>
      <c r="W71">
        <f>'2002 US IO'!W71*'Wage Ratios'!$AB$5</f>
        <v>6.9723512345769025</v>
      </c>
      <c r="X71">
        <f>'2002 US IO'!X71*'Wage Ratios'!$AC$5</f>
        <v>7.2303482625774524</v>
      </c>
      <c r="Y71" s="108">
        <f>'2002 US IO'!Y71*('Energy Outputs'!$D$16*1000)/'2002 US IO'!Y$92</f>
        <v>3.8410194602604695</v>
      </c>
      <c r="Z71" s="108">
        <f>'2002 US IO'!Z71*('Energy Outputs'!$D$20*1000)/'2002 US IO'!Z$92</f>
        <v>2.1938214758931629</v>
      </c>
      <c r="AA71" s="105">
        <f>'2002 US IO'!AA71*'Wage Ratios'!$AF$5</f>
        <v>0.49240726617741826</v>
      </c>
      <c r="AB71">
        <f>'2002 US IO'!AB71*'Wage Ratios'!$AG$5</f>
        <v>39.896623666486093</v>
      </c>
      <c r="AC71" s="106">
        <f>'2006 AMS'!$D$14/1000*'2002 US IO'!AC71/'2002 US IO'!AC$92</f>
        <v>0.41004857726793909</v>
      </c>
      <c r="AD71">
        <f>'2002 US IO'!AD71*'Wage Ratios'!$AI$5</f>
        <v>51.060074569689412</v>
      </c>
      <c r="AE71">
        <f>'2002 US IO'!AE71*'Wage Ratios'!$AJ$5</f>
        <v>7.5859683094030093</v>
      </c>
      <c r="AF71">
        <f>'2002 US IO'!AF71*'Wage Ratios'!$AK$5</f>
        <v>8.222993614138872</v>
      </c>
      <c r="AG71">
        <f>'2002 US IO'!AG71*'Wage Ratios'!$AL$5</f>
        <v>18.235333570711532</v>
      </c>
      <c r="AH71">
        <f>'2002 US IO'!AH71*'Wage Ratios'!$AM$5</f>
        <v>10.149874896576243</v>
      </c>
      <c r="AI71" s="106">
        <f>'2006 AMS'!$D$15/1000*'2002 US IO'!AI71/'2002 US IO'!AI$92</f>
        <v>0.46048766016351378</v>
      </c>
      <c r="AJ71" s="106">
        <f>'2006 AMS'!$D$16/1000*'2002 US IO'!AJ71/'2002 US IO'!AJ$92</f>
        <v>4.9230752348135036</v>
      </c>
      <c r="AK71" s="106">
        <f>'2006 AMS'!$D$17/1000*'2002 US IO'!AK71/'2002 US IO'!AK$92</f>
        <v>0.49187096797559932</v>
      </c>
      <c r="AL71" s="106">
        <f>'2006 AMS'!$D$18/1000*'2002 US IO'!AL71/'2002 US IO'!AL$92</f>
        <v>2.9295906522612984</v>
      </c>
      <c r="AM71" s="106">
        <f>'2006 AMS'!$D$19/1000*'2002 US IO'!AM71/'2002 US IO'!AM$92</f>
        <v>0.35969283956143611</v>
      </c>
      <c r="AN71">
        <f>'2002 US IO'!AN71*'Wage Ratios'!$AS$5</f>
        <v>8.6825162157104716E-2</v>
      </c>
      <c r="AO71">
        <f>'2002 US IO'!AO71*'Wage Ratios'!$AT$5</f>
        <v>19.698661140898501</v>
      </c>
      <c r="AP71">
        <f>'2002 US IO'!AP71*'Wage Ratios'!$AU$5</f>
        <v>6.4622759308341253</v>
      </c>
      <c r="AQ71">
        <f>'2002 US IO'!AQ71*'Wage Ratios'!$AV$5</f>
        <v>8.6174043285619906</v>
      </c>
      <c r="AR71">
        <f>'2002 US IO'!AR71*'Wage Ratios'!$AW$5</f>
        <v>12.881200765827199</v>
      </c>
      <c r="AS71" s="106">
        <f>'2006 AMS'!$D$20/1000*'2002 US IO'!AS71/'2002 US IO'!AS$92</f>
        <v>5.600105829598224</v>
      </c>
      <c r="AT71" s="106">
        <f>'2006 AMS'!$D$21/1000*'2002 US IO'!AT71/'2002 US IO'!AT$92</f>
        <v>3.2286072803617194</v>
      </c>
      <c r="AU71">
        <f>'2002 US IO'!AU71*'Wage Ratios'!$AZ$5</f>
        <v>21.058942681756424</v>
      </c>
      <c r="AV71">
        <f>'2002 US IO'!AV71*'Wage Ratios'!$BA$5</f>
        <v>0.68784778212678765</v>
      </c>
      <c r="AW71">
        <f>'2002 US IO'!AW71*'Wage Ratios'!$BB$5</f>
        <v>1.4501395513724467</v>
      </c>
      <c r="AX71">
        <f>'2002 US IO'!AX71*'Wage Ratios'!$BC$5</f>
        <v>4.2177102525767163</v>
      </c>
      <c r="AY71" s="106">
        <f>'2006 AMS'!$D$22/1000*'2002 US IO'!AY71/'2002 US IO'!AY$92</f>
        <v>7.5389887096008703</v>
      </c>
      <c r="AZ71" s="106">
        <f>'2006 AMS'!$D$23/1000*'2002 US IO'!AZ71/'2002 US IO'!AZ$92</f>
        <v>2.0431041717227778</v>
      </c>
      <c r="BA71" s="108">
        <f>'2002 US IO'!BA71*('Energy Outputs'!$D$12*1000)/'2002 US IO'!BA$92</f>
        <v>5.4240153769127428E-2</v>
      </c>
      <c r="BB71" s="108">
        <f>'2002 US IO'!BB71*('Energy Outputs'!$D$4*1000)/'2002 US IO'!BB$92</f>
        <v>4.7894860240536028</v>
      </c>
      <c r="BC71">
        <f>'2002 US IO'!BC71*'Wage Ratios'!$BI$5</f>
        <v>1.4627224138987549</v>
      </c>
      <c r="BD71" s="106">
        <f>'2006 AMS'!$D$24/1000*'2002 US IO'!BC71/'2002 US IO'!BC$92</f>
        <v>0.57694027016250882</v>
      </c>
      <c r="BE71">
        <f>'2002 US IO'!BE71*'Wage Ratios'!$BK$5</f>
        <v>14.590973081871097</v>
      </c>
      <c r="BF71" s="106">
        <f>'2006 AMS'!$D$25/1000*'2002 US IO'!BE71/'2002 US IO'!BE$92</f>
        <v>4.583441498674242</v>
      </c>
      <c r="BG71" s="106">
        <f>'2006 AMS'!$D$26/1000*'2002 US IO'!BF71/'2002 US IO'!BF$92</f>
        <v>1.8983017790766694</v>
      </c>
      <c r="BH71">
        <f>'2002 US IO'!BH71*'Wage Ratios'!$BN$5</f>
        <v>16.977758213704643</v>
      </c>
      <c r="BI71">
        <f>'2002 US IO'!BI71*'Wage Ratios'!$BO$5</f>
        <v>8.766385985987867</v>
      </c>
      <c r="BJ71">
        <f>'2002 US IO'!BJ71*'Wage Ratios'!$BP$5</f>
        <v>5.0010160288319652</v>
      </c>
      <c r="BK71">
        <f>'2002 US IO'!BK71*'Wage Ratios'!$BQ$5</f>
        <v>21.97512918674812</v>
      </c>
      <c r="BL71">
        <f>'2002 US IO'!BL71*'Wage Ratios'!$BR$5</f>
        <v>26.445026732717384</v>
      </c>
      <c r="BM71">
        <f>'2002 US IO'!BM71*'Wage Ratios'!$BS$5</f>
        <v>26.27514663552903</v>
      </c>
      <c r="BN71">
        <f>'2002 US IO'!BN71*'Wage Ratios'!$BT$5</f>
        <v>1.9175797112312891</v>
      </c>
      <c r="BO71">
        <f>'2002 US IO'!BO71*'Wage Ratios'!$BU$5</f>
        <v>16.763225127513223</v>
      </c>
      <c r="BP71">
        <f>'2002 US IO'!BP71*'Wage Ratios'!$BV$5</f>
        <v>8.1973583329046349</v>
      </c>
      <c r="BQ71">
        <f>'2002 US IO'!BQ71*'Wage Ratios'!$BW$5</f>
        <v>6.4136479026047146</v>
      </c>
      <c r="BR71" s="106">
        <f>'2006 AMS'!$D$27/1000*'2002 US IO'!BQ71/'2002 US IO'!BQ$92</f>
        <v>0.67596696723063066</v>
      </c>
      <c r="BS71">
        <f>'2002 US IO'!BS71*'Wage Ratios'!$BY$5</f>
        <v>2.7264366698667133</v>
      </c>
      <c r="BT71">
        <f>'2002 US IO'!BT71*'Wage Ratios'!$BZ$5</f>
        <v>8.7549616391098493</v>
      </c>
      <c r="BU71">
        <f>'2002 US IO'!BU71*'Wage Ratios'!$CL$5</f>
        <v>10.13316153592392</v>
      </c>
      <c r="BV71">
        <f>'2002 US IO'!BV71*'Wage Ratios'!$CG$5</f>
        <v>1.2311955181760352</v>
      </c>
      <c r="BW71">
        <f>'2002 US IO'!BW71*AVERAGE('Wage Ratios'!$CA$5:$CF$5,'Wage Ratios'!$CH$5:$CK$5)</f>
        <v>40.898393304797864</v>
      </c>
      <c r="BX71">
        <f>'2002 US IO'!BX71*'Wage Ratios'!$CM$5</f>
        <v>1.2182402922758928</v>
      </c>
      <c r="BY71" s="106">
        <f>'2006 AMS'!$D$28/1000*'2002 US IO'!BX71/'2002 US IO'!BX$92</f>
        <v>0.68075275106492605</v>
      </c>
      <c r="BZ71" s="106">
        <f>'2006 AMS'!$D$29/1000*'2002 US IO'!BY71/'2002 US IO'!BY$92</f>
        <v>0.91920293718443014</v>
      </c>
      <c r="CA71">
        <f>'2002 US IO'!CA71*'Wage Ratios'!$CP$5</f>
        <v>0.64593009486728836</v>
      </c>
      <c r="CB71" s="106">
        <f>'2006 AMS'!$D$30/1000*'2002 US IO'!CA71/'2002 US IO'!CA$92</f>
        <v>0.25144646294515782</v>
      </c>
      <c r="CC71" s="106">
        <f>'2006 AMS'!$D$31/1000*'2002 US IO'!CB71/'2002 US IO'!CB$92</f>
        <v>0.22512624911935988</v>
      </c>
      <c r="CD71" s="106">
        <f>'2006 AMS'!$D$32/1000*'2002 US IO'!CC71/'2002 US IO'!CC$92</f>
        <v>0.69437616429642479</v>
      </c>
      <c r="CE71" s="106">
        <f>'2006 AMS'!$D$33/1000*'2002 US IO'!CD71/'2002 US IO'!CD$92</f>
        <v>9.145004675873137E-3</v>
      </c>
      <c r="CF71" s="106">
        <f>'2006 AMS'!$D$34/1000*'2002 US IO'!CE71/'2002 US IO'!CE$92</f>
        <v>0.60788503056407184</v>
      </c>
      <c r="CG71" s="106">
        <f>'2006 AMS'!$D$35/1000*'2002 US IO'!CF71/'2002 US IO'!CF$92</f>
        <v>0.19602774718210117</v>
      </c>
      <c r="CH71">
        <f>'2002 US IO'!CH71*AVERAGE('Wage Ratios'!$CW$5:$CY$5)</f>
        <v>23.795173464326886</v>
      </c>
      <c r="CI71" s="106">
        <f>'2006 AMS'!$D$36/1000*'2002 US IO'!CH71/'2002 US IO'!CH$92</f>
        <v>1.7033313642856938</v>
      </c>
      <c r="CJ71">
        <v>0</v>
      </c>
      <c r="CK71">
        <v>0</v>
      </c>
    </row>
    <row r="72" spans="1:89" x14ac:dyDescent="0.25">
      <c r="A72" t="s">
        <v>93</v>
      </c>
      <c r="B72">
        <f>'2002 US IO'!B72*AVERAGE('Wage Ratios'!$D$5:$F$5,'Wage Ratios'!$H$5)</f>
        <v>21.22329702929348</v>
      </c>
      <c r="C72">
        <f>'2002 US IO'!C72*'Wage Ratios'!$G$5</f>
        <v>145.57631168561142</v>
      </c>
      <c r="D72">
        <f>'2002 US IO'!D72*'Wage Ratios'!$I$5</f>
        <v>15.347670069094818</v>
      </c>
      <c r="E72">
        <f>'2002 US IO'!E72*'Wage Ratios'!$J$5</f>
        <v>24.880955079805926</v>
      </c>
      <c r="F72">
        <f>'2002 US IO'!F72*'Wage Ratios'!$K$5</f>
        <v>6.6637418719086101</v>
      </c>
      <c r="G72">
        <f>'2002 US IO'!G72*'Wage Ratios'!$L$5</f>
        <v>26.946517529112064</v>
      </c>
      <c r="H72">
        <f>'2002 US IO'!H72*'Wage Ratios'!$M$5</f>
        <v>9.8674994107221448</v>
      </c>
      <c r="I72" s="106">
        <f>'2006 AMS'!$D$5/1000*'2002 US IO'!I72/SUM('2002 US IO'!$I$2:$I$89)</f>
        <v>5.4256577345711001</v>
      </c>
      <c r="J72">
        <f>'2002 US IO'!J72*'Wage Ratios'!$O$5</f>
        <v>2.6651610414359732</v>
      </c>
      <c r="K72">
        <f>'2002 US IO'!K72*'Wage Ratios'!$P$5</f>
        <v>236.99121394971536</v>
      </c>
      <c r="L72">
        <f>'2002 US IO'!L72*'Wage Ratios'!$Q$5</f>
        <v>0.40303113597477452</v>
      </c>
      <c r="M72">
        <f>'2002 US IO'!M72*'Wage Ratios'!$R$5</f>
        <v>1.8369186789730299</v>
      </c>
      <c r="N72" s="106">
        <f>'2006 AMS'!$D$6/1000*'2002 US IO'!N72/SUM('2002 US IO'!$N$2:$N$89)</f>
        <v>1.0092411093773619</v>
      </c>
      <c r="O72" s="106">
        <f>'2006 AMS'!$D$7/1000*'2002 US IO'!O72/'2002 US IO'!$O$92</f>
        <v>1.5876973545070836</v>
      </c>
      <c r="P72" s="106">
        <f>'2006 AMS'!$D$8/1000*'2002 US IO'!P72/'2002 US IO'!$P$92</f>
        <v>0.22008395234814807</v>
      </c>
      <c r="Q72">
        <f>'2002 US IO'!Q72*'Wage Ratios'!$V$5</f>
        <v>6.1275596429497307E-2</v>
      </c>
      <c r="R72" s="106">
        <f>'2006 AMS'!$D$9/1000*'2002 US IO'!R72/'2002 US IO'!$R$92</f>
        <v>3.0010795836878983</v>
      </c>
      <c r="S72" s="106">
        <f>'2006 AMS'!$D$10/1000*'2002 US IO'!S72/'2002 US IO'!$S$92</f>
        <v>9.5382892304152946</v>
      </c>
      <c r="T72" s="106">
        <f>'2006 AMS'!$D$11/1000*'2002 US IO'!T72/'2002 US IO'!$T$92</f>
        <v>0.94490851238155271</v>
      </c>
      <c r="U72" s="106">
        <f>'2006 AMS'!$D$12/1000*'2002 US IO'!U72/'2002 US IO'!$U$92</f>
        <v>1.2548345512772523E-2</v>
      </c>
      <c r="V72" s="106">
        <f>'2006 AMS'!$D$13/1000*'2002 US IO'!V72/'2002 US IO'!V$92</f>
        <v>3.1918340199219766</v>
      </c>
      <c r="W72">
        <f>'2002 US IO'!W72*'Wage Ratios'!$AB$5</f>
        <v>16.505421423388043</v>
      </c>
      <c r="X72">
        <f>'2002 US IO'!X72*'Wage Ratios'!$AC$5</f>
        <v>14.880792862841854</v>
      </c>
      <c r="Y72" s="108">
        <f>'2002 US IO'!Y72*('Energy Outputs'!$D$16*1000)/'2002 US IO'!Y$92</f>
        <v>5.6718181712678417</v>
      </c>
      <c r="Z72" s="108">
        <f>'2002 US IO'!Z72*('Energy Outputs'!$D$20*1000)/'2002 US IO'!Z$92</f>
        <v>6.7194155952217889</v>
      </c>
      <c r="AA72" s="105">
        <f>'2002 US IO'!AA72*'Wage Ratios'!$AF$5</f>
        <v>2.2093186131317299</v>
      </c>
      <c r="AB72">
        <f>'2002 US IO'!AB72*'Wage Ratios'!$AG$5</f>
        <v>210.84098493845715</v>
      </c>
      <c r="AC72" s="106">
        <f>'2006 AMS'!$D$14/1000*'2002 US IO'!AC72/'2002 US IO'!AC$92</f>
        <v>1.6086484399021617</v>
      </c>
      <c r="AD72">
        <f>'2002 US IO'!AD72*'Wage Ratios'!$AI$5</f>
        <v>155.9936060641304</v>
      </c>
      <c r="AE72">
        <f>'2002 US IO'!AE72*'Wage Ratios'!$AJ$5</f>
        <v>13.231097564158672</v>
      </c>
      <c r="AF72">
        <f>'2002 US IO'!AF72*'Wage Ratios'!$AK$5</f>
        <v>33.86809049105846</v>
      </c>
      <c r="AG72">
        <f>'2002 US IO'!AG72*'Wage Ratios'!$AL$5</f>
        <v>107.60327926510733</v>
      </c>
      <c r="AH72">
        <f>'2002 US IO'!AH72*'Wage Ratios'!$AM$5</f>
        <v>48.521612203713715</v>
      </c>
      <c r="AI72" s="106">
        <f>'2006 AMS'!$D$15/1000*'2002 US IO'!AI72/'2002 US IO'!AI$92</f>
        <v>2.6020465735279865</v>
      </c>
      <c r="AJ72" s="106">
        <f>'2006 AMS'!$D$16/1000*'2002 US IO'!AJ72/'2002 US IO'!AJ$92</f>
        <v>15.764655299559131</v>
      </c>
      <c r="AK72" s="106">
        <f>'2006 AMS'!$D$17/1000*'2002 US IO'!AK72/'2002 US IO'!AK$92</f>
        <v>3.4044927605306379</v>
      </c>
      <c r="AL72" s="106">
        <f>'2006 AMS'!$D$18/1000*'2002 US IO'!AL72/'2002 US IO'!AL$92</f>
        <v>5.5438024553640926</v>
      </c>
      <c r="AM72" s="106">
        <f>'2006 AMS'!$D$19/1000*'2002 US IO'!AM72/'2002 US IO'!AM$92</f>
        <v>1.3609699319600841</v>
      </c>
      <c r="AN72">
        <f>'2002 US IO'!AN72*'Wage Ratios'!$AS$5</f>
        <v>0.20503400764918023</v>
      </c>
      <c r="AO72">
        <f>'2002 US IO'!AO72*'Wage Ratios'!$AT$5</f>
        <v>23.133602481017842</v>
      </c>
      <c r="AP72">
        <f>'2002 US IO'!AP72*'Wage Ratios'!$AU$5</f>
        <v>1261.7405494202121</v>
      </c>
      <c r="AQ72">
        <f>'2002 US IO'!AQ72*'Wage Ratios'!$AV$5</f>
        <v>1538.0126521646991</v>
      </c>
      <c r="AR72">
        <f>'2002 US IO'!AR72*'Wage Ratios'!$AW$5</f>
        <v>233.15240102469298</v>
      </c>
      <c r="AS72" s="106">
        <f>'2006 AMS'!$D$20/1000*'2002 US IO'!AS72/'2002 US IO'!AS$92</f>
        <v>9.0482852452124032</v>
      </c>
      <c r="AT72" s="106">
        <f>'2006 AMS'!$D$21/1000*'2002 US IO'!AT72/'2002 US IO'!AT$92</f>
        <v>8.3442029298355713</v>
      </c>
      <c r="AU72">
        <f>'2002 US IO'!AU72*'Wage Ratios'!$AZ$5</f>
        <v>33.308422918400296</v>
      </c>
      <c r="AV72">
        <f>'2002 US IO'!AV72*'Wage Ratios'!$BA$5</f>
        <v>22.932500380911112</v>
      </c>
      <c r="AW72">
        <f>'2002 US IO'!AW72*'Wage Ratios'!$BB$5</f>
        <v>5.7048127414650711</v>
      </c>
      <c r="AX72">
        <f>'2002 US IO'!AX72*'Wage Ratios'!$BC$5</f>
        <v>32.380797709764579</v>
      </c>
      <c r="AY72" s="106">
        <f>'2006 AMS'!$D$22/1000*'2002 US IO'!AY72/'2002 US IO'!AY$92</f>
        <v>17.02718897916548</v>
      </c>
      <c r="AZ72" s="106">
        <f>'2006 AMS'!$D$23/1000*'2002 US IO'!AZ72/'2002 US IO'!AZ$92</f>
        <v>4.6401539121468849</v>
      </c>
      <c r="BA72" s="108">
        <f>'2002 US IO'!BA72*('Energy Outputs'!$D$12*1000)/'2002 US IO'!BA$92</f>
        <v>0.17611806602410945</v>
      </c>
      <c r="BB72" s="108">
        <f>'2002 US IO'!BB72*('Energy Outputs'!$D$4*1000)/'2002 US IO'!BB$92</f>
        <v>24.060296359783578</v>
      </c>
      <c r="BC72">
        <f>'2002 US IO'!BC72*'Wage Ratios'!$BI$5</f>
        <v>11.500776456785319</v>
      </c>
      <c r="BD72" s="106">
        <f>'2006 AMS'!$D$24/1000*'2002 US IO'!BC72/'2002 US IO'!BC$92</f>
        <v>4.5362407884149762</v>
      </c>
      <c r="BE72">
        <f>'2002 US IO'!BE72*'Wage Ratios'!$BK$5</f>
        <v>189.71841087704189</v>
      </c>
      <c r="BF72" s="106">
        <f>'2006 AMS'!$D$25/1000*'2002 US IO'!BE72/'2002 US IO'!BE$92</f>
        <v>59.595972975700583</v>
      </c>
      <c r="BG72" s="106">
        <f>'2006 AMS'!$D$26/1000*'2002 US IO'!BF72/'2002 US IO'!BF$92</f>
        <v>5.3304099522117063</v>
      </c>
      <c r="BH72">
        <f>'2002 US IO'!BH72*'Wage Ratios'!$BN$5</f>
        <v>42.188272770708949</v>
      </c>
      <c r="BI72">
        <f>'2002 US IO'!BI72*'Wage Ratios'!$BO$5</f>
        <v>31.653421785592844</v>
      </c>
      <c r="BJ72">
        <f>'2002 US IO'!BJ72*'Wage Ratios'!$BP$5</f>
        <v>188.55493715648333</v>
      </c>
      <c r="BK72">
        <f>'2002 US IO'!BK72*'Wage Ratios'!$BQ$5</f>
        <v>54.72330143197329</v>
      </c>
      <c r="BL72">
        <f>'2002 US IO'!BL72*'Wage Ratios'!$BR$5</f>
        <v>41.205465346654421</v>
      </c>
      <c r="BM72">
        <f>'2002 US IO'!BM72*'Wage Ratios'!$BS$5</f>
        <v>60.217066647932278</v>
      </c>
      <c r="BN72">
        <f>'2002 US IO'!BN72*'Wage Ratios'!$BT$5</f>
        <v>8.1177786655783688</v>
      </c>
      <c r="BO72">
        <f>'2002 US IO'!BO72*'Wage Ratios'!$BU$5</f>
        <v>55.578794280424653</v>
      </c>
      <c r="BP72">
        <f>'2002 US IO'!BP72*'Wage Ratios'!$BV$5</f>
        <v>20.079390020816682</v>
      </c>
      <c r="BQ72">
        <f>'2002 US IO'!BQ72*'Wage Ratios'!$BW$5</f>
        <v>14.11907311058749</v>
      </c>
      <c r="BR72" s="106">
        <f>'2006 AMS'!$D$27/1000*'2002 US IO'!BQ72/'2002 US IO'!BQ$92</f>
        <v>1.4880809136397004</v>
      </c>
      <c r="BS72">
        <f>'2002 US IO'!BS72*'Wage Ratios'!$BY$5</f>
        <v>101.13472745242898</v>
      </c>
      <c r="BT72">
        <f>'2002 US IO'!BT72*'Wage Ratios'!$BZ$5</f>
        <v>2804.9441429366852</v>
      </c>
      <c r="BU72">
        <f>'2002 US IO'!BU72*'Wage Ratios'!$CL$5</f>
        <v>32.113053961295407</v>
      </c>
      <c r="BV72">
        <f>'2002 US IO'!BV72*'Wage Ratios'!$CG$5</f>
        <v>3.9017880028779333</v>
      </c>
      <c r="BW72">
        <f>'2002 US IO'!BW72*AVERAGE('Wage Ratios'!$CA$5:$CF$5,'Wage Ratios'!$CH$5:$CK$5)</f>
        <v>129.61130704085892</v>
      </c>
      <c r="BX72">
        <f>'2002 US IO'!BX72*'Wage Ratios'!$CM$5</f>
        <v>2.5487649096205773</v>
      </c>
      <c r="BY72" s="106">
        <f>'2006 AMS'!$D$28/1000*'2002 US IO'!BX72/'2002 US IO'!BX$92</f>
        <v>1.4242499899593006</v>
      </c>
      <c r="BZ72" s="106">
        <f>'2006 AMS'!$D$29/1000*'2002 US IO'!BY72/'2002 US IO'!BY$92</f>
        <v>2.5696777765129415</v>
      </c>
      <c r="CA72">
        <f>'2002 US IO'!CA72*'Wage Ratios'!$CP$5</f>
        <v>54.785022090164951</v>
      </c>
      <c r="CB72" s="106">
        <f>'2006 AMS'!$D$30/1000*'2002 US IO'!CA72/'2002 US IO'!CA$92</f>
        <v>21.326611248504534</v>
      </c>
      <c r="CC72" s="106">
        <f>'2006 AMS'!$D$31/1000*'2002 US IO'!CB72/'2002 US IO'!CB$92</f>
        <v>0.56811042559038394</v>
      </c>
      <c r="CD72" s="106">
        <f>'2006 AMS'!$D$32/1000*'2002 US IO'!CC72/'2002 US IO'!CC$92</f>
        <v>2.3685139386641527</v>
      </c>
      <c r="CE72" s="106">
        <f>'2006 AMS'!$D$33/1000*'2002 US IO'!CD72/'2002 US IO'!CD$92</f>
        <v>2.0083859658136419E-2</v>
      </c>
      <c r="CF72" s="106">
        <f>'2006 AMS'!$D$34/1000*'2002 US IO'!CE72/'2002 US IO'!CE$92</f>
        <v>2.0037120578894876</v>
      </c>
      <c r="CG72" s="106">
        <f>'2006 AMS'!$D$35/1000*'2002 US IO'!CF72/'2002 US IO'!CF$92</f>
        <v>0.4742657980669176</v>
      </c>
      <c r="CH72">
        <f>'2002 US IO'!CH72*AVERAGE('Wage Ratios'!$CW$5:$CY$5)</f>
        <v>100.71731731828616</v>
      </c>
      <c r="CI72" s="106">
        <f>'2006 AMS'!$D$36/1000*'2002 US IO'!CH72/'2002 US IO'!CH$92</f>
        <v>7.20965391456979</v>
      </c>
      <c r="CJ72">
        <v>0</v>
      </c>
      <c r="CK72">
        <v>0</v>
      </c>
    </row>
    <row r="73" spans="1:89" x14ac:dyDescent="0.25">
      <c r="A73" t="s">
        <v>92</v>
      </c>
      <c r="B73">
        <f>'2002 US IO'!B73*AVERAGE('Wage Ratios'!$D$5:$F$5,'Wage Ratios'!$H$5)</f>
        <v>1.0996529713535994</v>
      </c>
      <c r="C73">
        <f>'2002 US IO'!C73*'Wage Ratios'!$G$5</f>
        <v>31.598251397319526</v>
      </c>
      <c r="D73">
        <f>'2002 US IO'!D73*'Wage Ratios'!$I$5</f>
        <v>6.7616260143815392</v>
      </c>
      <c r="E73">
        <f>'2002 US IO'!E73*'Wage Ratios'!$J$5</f>
        <v>1.0568425412393285</v>
      </c>
      <c r="F73">
        <f>'2002 US IO'!F73*'Wage Ratios'!$K$5</f>
        <v>0.71564121187193674</v>
      </c>
      <c r="G73">
        <f>'2002 US IO'!G73*'Wage Ratios'!$L$5</f>
        <v>0.15559703818749071</v>
      </c>
      <c r="H73">
        <f>'2002 US IO'!H73*'Wage Ratios'!$M$5</f>
        <v>9.6616245693175742</v>
      </c>
      <c r="I73" s="106">
        <f>'2006 AMS'!$D$5/1000*'2002 US IO'!I73/SUM('2002 US IO'!$I$2:$I$89)</f>
        <v>1.9458280344374478E-2</v>
      </c>
      <c r="J73">
        <f>'2002 US IO'!J73*'Wage Ratios'!$O$5</f>
        <v>11.273920308339013</v>
      </c>
      <c r="K73">
        <f>'2002 US IO'!K73*'Wage Ratios'!$P$5</f>
        <v>1.5529008719839739</v>
      </c>
      <c r="L73">
        <f>'2002 US IO'!L73*'Wage Ratios'!$Q$5</f>
        <v>0.1365429407898705</v>
      </c>
      <c r="M73">
        <f>'2002 US IO'!M73*'Wage Ratios'!$R$5</f>
        <v>6.7528104766410078</v>
      </c>
      <c r="N73" s="106">
        <f>'2006 AMS'!$D$6/1000*'2002 US IO'!N73/SUM('2002 US IO'!$N$2:$N$89)</f>
        <v>4.4097608528461185</v>
      </c>
      <c r="O73" s="106">
        <f>'2006 AMS'!$D$7/1000*'2002 US IO'!O73/'2002 US IO'!$O$92</f>
        <v>1.7869244058065512</v>
      </c>
      <c r="P73" s="106">
        <f>'2006 AMS'!$D$8/1000*'2002 US IO'!P73/'2002 US IO'!$P$92</f>
        <v>8.8475199895473224</v>
      </c>
      <c r="Q73">
        <f>'2002 US IO'!Q73*'Wage Ratios'!$V$5</f>
        <v>0.16767339099469908</v>
      </c>
      <c r="R73" s="106">
        <f>'2006 AMS'!$D$9/1000*'2002 US IO'!R73/'2002 US IO'!$R$92</f>
        <v>2.5662805615287079</v>
      </c>
      <c r="S73" s="106">
        <f>'2006 AMS'!$D$10/1000*'2002 US IO'!S73/'2002 US IO'!$S$92</f>
        <v>7.9286306859967786</v>
      </c>
      <c r="T73" s="106">
        <f>'2006 AMS'!$D$11/1000*'2002 US IO'!T73/'2002 US IO'!$T$92</f>
        <v>0.17149586091164523</v>
      </c>
      <c r="U73" s="106">
        <f>'2006 AMS'!$D$12/1000*'2002 US IO'!U73/'2002 US IO'!$U$92</f>
        <v>0.38751821401275288</v>
      </c>
      <c r="V73" s="106">
        <f>'2006 AMS'!$D$13/1000*'2002 US IO'!V73/'2002 US IO'!V$92</f>
        <v>2.2850347464532126</v>
      </c>
      <c r="W73">
        <f>'2002 US IO'!W73*'Wage Ratios'!$AB$5</f>
        <v>166.16293075729186</v>
      </c>
      <c r="X73">
        <f>'2002 US IO'!X73*'Wage Ratios'!$AC$5</f>
        <v>1099.8352661013287</v>
      </c>
      <c r="Y73" s="108">
        <f>'2002 US IO'!Y73*('Energy Outputs'!$D$16*1000)/'2002 US IO'!Y$92</f>
        <v>0.76545483712451157</v>
      </c>
      <c r="Z73" s="108">
        <f>'2002 US IO'!Z73*('Energy Outputs'!$D$20*1000)/'2002 US IO'!Z$92</f>
        <v>0.65166159737914586</v>
      </c>
      <c r="AA73" s="105">
        <f>'2002 US IO'!AA73*'Wage Ratios'!$AF$5</f>
        <v>1.3409275905152223</v>
      </c>
      <c r="AB73">
        <f>'2002 US IO'!AB73*'Wage Ratios'!$AG$5</f>
        <v>3.4726712045817454</v>
      </c>
      <c r="AC73" s="106">
        <f>'2006 AMS'!$D$14/1000*'2002 US IO'!AC73/'2002 US IO'!AC$92</f>
        <v>2.8526716610769576</v>
      </c>
      <c r="AD73">
        <f>'2002 US IO'!AD73*'Wage Ratios'!$AI$5</f>
        <v>10.295514025411794</v>
      </c>
      <c r="AE73">
        <f>'2002 US IO'!AE73*'Wage Ratios'!$AJ$5</f>
        <v>0.61628030783728094</v>
      </c>
      <c r="AF73">
        <f>'2002 US IO'!AF73*'Wage Ratios'!$AK$5</f>
        <v>3.6598606343945748</v>
      </c>
      <c r="AG73">
        <f>'2002 US IO'!AG73*'Wage Ratios'!$AL$5</f>
        <v>6.4640364140400361</v>
      </c>
      <c r="AH73">
        <f>'2002 US IO'!AH73*'Wage Ratios'!$AM$5</f>
        <v>0.88429640836289358</v>
      </c>
      <c r="AI73" s="106">
        <f>'2006 AMS'!$D$15/1000*'2002 US IO'!AI73/'2002 US IO'!AI$92</f>
        <v>5.3287572893328123</v>
      </c>
      <c r="AJ73" s="106">
        <f>'2006 AMS'!$D$16/1000*'2002 US IO'!AJ73/'2002 US IO'!AJ$92</f>
        <v>4.1605461004561919</v>
      </c>
      <c r="AK73" s="106">
        <f>'2006 AMS'!$D$17/1000*'2002 US IO'!AK73/'2002 US IO'!AK$92</f>
        <v>1.589198300225199</v>
      </c>
      <c r="AL73" s="106">
        <f>'2006 AMS'!$D$18/1000*'2002 US IO'!AL73/'2002 US IO'!AL$92</f>
        <v>16.708806066422369</v>
      </c>
      <c r="AM73" s="106">
        <f>'2006 AMS'!$D$19/1000*'2002 US IO'!AM73/'2002 US IO'!AM$92</f>
        <v>0.11696870235762567</v>
      </c>
      <c r="AN73">
        <f>'2002 US IO'!AN73*'Wage Ratios'!$AS$5</f>
        <v>0</v>
      </c>
      <c r="AO73">
        <f>'2002 US IO'!AO73*'Wage Ratios'!$AT$5</f>
        <v>2.7746162207882397</v>
      </c>
      <c r="AP73">
        <f>'2002 US IO'!AP73*'Wage Ratios'!$AU$5</f>
        <v>2.2460337869969118</v>
      </c>
      <c r="AQ73">
        <f>'2002 US IO'!AQ73*'Wage Ratios'!$AV$5</f>
        <v>0.19454945527112807</v>
      </c>
      <c r="AR73">
        <f>'2002 US IO'!AR73*'Wage Ratios'!$AW$5</f>
        <v>0.43919925446495595</v>
      </c>
      <c r="AS73" s="106">
        <f>'2006 AMS'!$D$20/1000*'2002 US IO'!AS73/'2002 US IO'!AS$92</f>
        <v>19.206148325939036</v>
      </c>
      <c r="AT73" s="106">
        <f>'2006 AMS'!$D$21/1000*'2002 US IO'!AT73/'2002 US IO'!AT$92</f>
        <v>10.595814054109432</v>
      </c>
      <c r="AU73">
        <f>'2002 US IO'!AU73*'Wage Ratios'!$AZ$5</f>
        <v>18.568278683588776</v>
      </c>
      <c r="AV73">
        <f>'2002 US IO'!AV73*'Wage Ratios'!$BA$5</f>
        <v>32.568037978033153</v>
      </c>
      <c r="AW73">
        <f>'2002 US IO'!AW73*'Wage Ratios'!$BB$5</f>
        <v>2.0855635994272146</v>
      </c>
      <c r="AX73">
        <f>'2002 US IO'!AX73*'Wage Ratios'!$BC$5</f>
        <v>1.0676996436629778</v>
      </c>
      <c r="AY73" s="106">
        <f>'2006 AMS'!$D$22/1000*'2002 US IO'!AY73/'2002 US IO'!AY$92</f>
        <v>2.3503945150102505</v>
      </c>
      <c r="AZ73" s="106">
        <f>'2006 AMS'!$D$23/1000*'2002 US IO'!AZ73/'2002 US IO'!AZ$92</f>
        <v>0.19581767043805537</v>
      </c>
      <c r="BA73" s="108">
        <f>'2002 US IO'!BA73*('Energy Outputs'!$D$12*1000)/'2002 US IO'!BA$92</f>
        <v>9.1659853537084217</v>
      </c>
      <c r="BB73" s="108">
        <f>'2002 US IO'!BB73*('Energy Outputs'!$D$4*1000)/'2002 US IO'!BB$92</f>
        <v>32.146371382541034</v>
      </c>
      <c r="BC73">
        <f>'2002 US IO'!BC73*'Wage Ratios'!$BI$5</f>
        <v>4.0175661540745775</v>
      </c>
      <c r="BD73" s="106">
        <f>'2006 AMS'!$D$24/1000*'2002 US IO'!BC73/'2002 US IO'!BC$92</f>
        <v>1.5846449608640345</v>
      </c>
      <c r="BE73">
        <f>'2002 US IO'!BE73*'Wage Ratios'!$BK$5</f>
        <v>87.694991315533827</v>
      </c>
      <c r="BF73" s="106">
        <f>'2006 AMS'!$D$25/1000*'2002 US IO'!BE73/'2002 US IO'!BE$92</f>
        <v>27.547502155349807</v>
      </c>
      <c r="BG73" s="106">
        <f>'2006 AMS'!$D$26/1000*'2002 US IO'!BF73/'2002 US IO'!BF$92</f>
        <v>0.79334259096317628</v>
      </c>
      <c r="BH73">
        <f>'2002 US IO'!BH73*'Wage Ratios'!$BN$5</f>
        <v>3.5026325735461481</v>
      </c>
      <c r="BI73">
        <f>'2002 US IO'!BI73*'Wage Ratios'!$BO$5</f>
        <v>0.55762252086759811</v>
      </c>
      <c r="BJ73">
        <f>'2002 US IO'!BJ73*'Wage Ratios'!$BP$5</f>
        <v>0.87211944652443241</v>
      </c>
      <c r="BK73">
        <f>'2002 US IO'!BK73*'Wage Ratios'!$BQ$5</f>
        <v>3.4602771221865276</v>
      </c>
      <c r="BL73">
        <f>'2002 US IO'!BL73*'Wage Ratios'!$BR$5</f>
        <v>1.5576781659073902</v>
      </c>
      <c r="BM73">
        <f>'2002 US IO'!BM73*'Wage Ratios'!$BS$5</f>
        <v>1.2805515198844331</v>
      </c>
      <c r="BN73">
        <f>'2002 US IO'!BN73*'Wage Ratios'!$BT$5</f>
        <v>0.22666670455415952</v>
      </c>
      <c r="BO73">
        <f>'2002 US IO'!BO73*'Wage Ratios'!$BU$5</f>
        <v>3.4364760891845507</v>
      </c>
      <c r="BP73">
        <f>'2002 US IO'!BP73*'Wage Ratios'!$BV$5</f>
        <v>1.1643908407209855</v>
      </c>
      <c r="BQ73">
        <f>'2002 US IO'!BQ73*'Wage Ratios'!$BW$5</f>
        <v>1.8662685724098798</v>
      </c>
      <c r="BR73" s="106">
        <f>'2006 AMS'!$D$27/1000*'2002 US IO'!BQ73/'2002 US IO'!BQ$92</f>
        <v>0.19669553522222652</v>
      </c>
      <c r="BS73">
        <f>'2002 US IO'!BS73*'Wage Ratios'!$BY$5</f>
        <v>3.4681707710169545</v>
      </c>
      <c r="BT73">
        <f>'2002 US IO'!BT73*'Wage Ratios'!$BZ$5</f>
        <v>4.6852461169928281</v>
      </c>
      <c r="BU73">
        <f>'2002 US IO'!BU73*'Wage Ratios'!$CL$5</f>
        <v>13.188782632352382</v>
      </c>
      <c r="BV73">
        <f>'2002 US IO'!BV73*'Wage Ratios'!$CG$5</f>
        <v>1.6024584242127786</v>
      </c>
      <c r="BW73">
        <f>'2002 US IO'!BW73*AVERAGE('Wage Ratios'!$CA$5:$CF$5,'Wage Ratios'!$CH$5:$CK$5)</f>
        <v>53.231167528235183</v>
      </c>
      <c r="BX73">
        <f>'2002 US IO'!BX73*'Wage Ratios'!$CM$5</f>
        <v>0.67573674786793214</v>
      </c>
      <c r="BY73" s="106">
        <f>'2006 AMS'!$D$28/1000*'2002 US IO'!BX73/'2002 US IO'!BX$92</f>
        <v>0.37760173672090597</v>
      </c>
      <c r="BZ73" s="106">
        <f>'2006 AMS'!$D$29/1000*'2002 US IO'!BY73/'2002 US IO'!BY$92</f>
        <v>0.33379907965447714</v>
      </c>
      <c r="CA73">
        <f>'2002 US IO'!CA73*'Wage Ratios'!$CP$5</f>
        <v>46.746191729204114</v>
      </c>
      <c r="CB73" s="106">
        <f>'2006 AMS'!$D$30/1000*'2002 US IO'!CA73/'2002 US IO'!CA$92</f>
        <v>18.197270354587758</v>
      </c>
      <c r="CC73" s="106">
        <f>'2006 AMS'!$D$31/1000*'2002 US IO'!CB73/'2002 US IO'!CB$92</f>
        <v>0.14397909115791099</v>
      </c>
      <c r="CD73" s="106">
        <f>'2006 AMS'!$D$32/1000*'2002 US IO'!CC73/'2002 US IO'!CC$92</f>
        <v>3.3474107834088027</v>
      </c>
      <c r="CE73" s="106">
        <f>'2006 AMS'!$D$33/1000*'2002 US IO'!CD73/'2002 US IO'!CD$92</f>
        <v>4.2040912368538581E-2</v>
      </c>
      <c r="CF73" s="106">
        <f>'2006 AMS'!$D$34/1000*'2002 US IO'!CE73/'2002 US IO'!CE$92</f>
        <v>14.297678470945621</v>
      </c>
      <c r="CG73" s="106">
        <f>'2006 AMS'!$D$35/1000*'2002 US IO'!CF73/'2002 US IO'!CF$92</f>
        <v>3.5623005465470459</v>
      </c>
      <c r="CH73">
        <f>'2002 US IO'!CH73*AVERAGE('Wage Ratios'!$CW$5:$CY$5)</f>
        <v>19.796603417475648</v>
      </c>
      <c r="CI73" s="106">
        <f>'2006 AMS'!$D$36/1000*'2002 US IO'!CH73/'2002 US IO'!CH$92</f>
        <v>1.4171014789139507</v>
      </c>
      <c r="CJ73">
        <v>0</v>
      </c>
      <c r="CK73">
        <v>0</v>
      </c>
    </row>
    <row r="74" spans="1:89" x14ac:dyDescent="0.25">
      <c r="A74" t="s">
        <v>91</v>
      </c>
      <c r="B74">
        <f>'2002 US IO'!B74*AVERAGE('Wage Ratios'!$D$5:$F$5,'Wage Ratios'!$H$5)</f>
        <v>0.13360961483538286</v>
      </c>
      <c r="C74">
        <f>'2002 US IO'!C74*'Wage Ratios'!$G$5</f>
        <v>3.8392386586021492</v>
      </c>
      <c r="D74">
        <f>'2002 US IO'!D74*'Wage Ratios'!$I$5</f>
        <v>0.82154849845981393</v>
      </c>
      <c r="E74">
        <f>'2002 US IO'!E74*'Wage Ratios'!$J$5</f>
        <v>0.12840807832567469</v>
      </c>
      <c r="F74">
        <f>'2002 US IO'!F74*'Wage Ratios'!$K$5</f>
        <v>8.6951564874906406E-2</v>
      </c>
      <c r="G74">
        <f>'2002 US IO'!G74*'Wage Ratios'!$L$5</f>
        <v>1.8905291835993317E-2</v>
      </c>
      <c r="H74">
        <f>'2002 US IO'!H74*'Wage Ratios'!$M$5</f>
        <v>1.1739030139677598</v>
      </c>
      <c r="I74" s="106">
        <f>'2006 AMS'!$D$5/1000*'2002 US IO'!I74/SUM('2002 US IO'!$I$2:$I$89)</f>
        <v>2.3642125378614473E-3</v>
      </c>
      <c r="J74">
        <f>'2002 US IO'!J74*'Wage Ratios'!$O$5</f>
        <v>1.3697995543337791</v>
      </c>
      <c r="K74">
        <f>'2002 US IO'!K74*'Wage Ratios'!$P$5</f>
        <v>0.18867996794289738</v>
      </c>
      <c r="L74">
        <f>'2002 US IO'!L74*'Wage Ratios'!$Q$5</f>
        <v>1.6590188179975193E-2</v>
      </c>
      <c r="M74">
        <f>'2002 US IO'!M74*'Wage Ratios'!$R$5</f>
        <v>0.82047739636418726</v>
      </c>
      <c r="N74" s="106">
        <f>'2006 AMS'!$D$6/1000*'2002 US IO'!N74/SUM('2002 US IO'!$N$2:$N$89)</f>
        <v>0.53579307691923039</v>
      </c>
      <c r="O74" s="106">
        <f>'2006 AMS'!$D$7/1000*'2002 US IO'!O74/'2002 US IO'!$O$92</f>
        <v>0.217114205862485</v>
      </c>
      <c r="P74" s="106">
        <f>'2006 AMS'!$D$8/1000*'2002 US IO'!P74/'2002 US IO'!$P$92</f>
        <v>1.0749879906173176</v>
      </c>
      <c r="Q74">
        <f>'2002 US IO'!Q74*'Wage Ratios'!$V$5</f>
        <v>2.0372588236967137E-2</v>
      </c>
      <c r="R74" s="106">
        <f>'2006 AMS'!$D$9/1000*'2002 US IO'!R74/'2002 US IO'!$R$92</f>
        <v>0.3118072394814872</v>
      </c>
      <c r="S74" s="106">
        <f>'2006 AMS'!$D$10/1000*'2002 US IO'!S74/'2002 US IO'!$S$92</f>
        <v>0.96334145382615466</v>
      </c>
      <c r="T74" s="106">
        <f>'2006 AMS'!$D$11/1000*'2002 US IO'!T74/'2002 US IO'!$T$92</f>
        <v>2.0837024515163474E-2</v>
      </c>
      <c r="U74" s="106">
        <f>'2006 AMS'!$D$12/1000*'2002 US IO'!U74/'2002 US IO'!$U$92</f>
        <v>4.7084089858099858E-2</v>
      </c>
      <c r="V74" s="106">
        <f>'2006 AMS'!$D$13/1000*'2002 US IO'!V74/'2002 US IO'!V$92</f>
        <v>0.27763541800216607</v>
      </c>
      <c r="W74">
        <f>'2002 US IO'!W74*'Wage Ratios'!$AB$5</f>
        <v>20.189064874777952</v>
      </c>
      <c r="X74">
        <f>'2002 US IO'!X74*'Wage Ratios'!$AC$5</f>
        <v>133.63176394211484</v>
      </c>
      <c r="Y74" s="108">
        <f>'2002 US IO'!Y74*('Energy Outputs'!$D$16*1000)/'2002 US IO'!Y$92</f>
        <v>9.3004000922396982E-2</v>
      </c>
      <c r="Z74" s="108">
        <f>'2002 US IO'!Z74*('Energy Outputs'!$D$20*1000)/'2002 US IO'!Z$92</f>
        <v>7.9177938219602867E-2</v>
      </c>
      <c r="AA74" s="105">
        <f>'2002 US IO'!AA74*'Wage Ratios'!$AF$5</f>
        <v>0.1629248713531341</v>
      </c>
      <c r="AB74">
        <f>'2002 US IO'!AB74*'Wage Ratios'!$AG$5</f>
        <v>0.42193516880417359</v>
      </c>
      <c r="AC74" s="106">
        <f>'2006 AMS'!$D$14/1000*'2002 US IO'!AC74/'2002 US IO'!AC$92</f>
        <v>0.34660422134734103</v>
      </c>
      <c r="AD74">
        <f>'2002 US IO'!AD74*'Wage Ratios'!$AI$5</f>
        <v>1.2509216082727495</v>
      </c>
      <c r="AE74">
        <f>'2002 US IO'!AE74*'Wage Ratios'!$AJ$5</f>
        <v>7.4879054306936532E-2</v>
      </c>
      <c r="AF74">
        <f>'2002 US IO'!AF74*'Wage Ratios'!$AK$5</f>
        <v>0.44467898732699462</v>
      </c>
      <c r="AG74">
        <f>'2002 US IO'!AG74*'Wage Ratios'!$AL$5</f>
        <v>0.78539088063270934</v>
      </c>
      <c r="AH74">
        <f>'2002 US IO'!AH74*'Wage Ratios'!$AM$5</f>
        <v>0.10744344406785286</v>
      </c>
      <c r="AI74" s="106">
        <f>'2006 AMS'!$D$15/1000*'2002 US IO'!AI74/'2002 US IO'!AI$92</f>
        <v>0.64745263053543556</v>
      </c>
      <c r="AJ74" s="106">
        <f>'2006 AMS'!$D$16/1000*'2002 US IO'!AJ74/'2002 US IO'!AJ$92</f>
        <v>0.50551308137015616</v>
      </c>
      <c r="AK74" s="106">
        <f>'2006 AMS'!$D$17/1000*'2002 US IO'!AK74/'2002 US IO'!AK$92</f>
        <v>0.19309016418949632</v>
      </c>
      <c r="AL74" s="106">
        <f>'2006 AMS'!$D$18/1000*'2002 US IO'!AL74/'2002 US IO'!AL$92</f>
        <v>2.030146965497484</v>
      </c>
      <c r="AM74" s="106">
        <f>'2006 AMS'!$D$19/1000*'2002 US IO'!AM74/'2002 US IO'!AM$92</f>
        <v>1.4211886546861875E-2</v>
      </c>
      <c r="AN74">
        <f>'2002 US IO'!AN74*'Wage Ratios'!$AS$5</f>
        <v>0</v>
      </c>
      <c r="AO74">
        <f>'2002 US IO'!AO74*'Wage Ratios'!$AT$5</f>
        <v>0.33712035908855542</v>
      </c>
      <c r="AP74">
        <f>'2002 US IO'!AP74*'Wage Ratios'!$AU$5</f>
        <v>0.27289673833966083</v>
      </c>
      <c r="AQ74">
        <f>'2002 US IO'!AQ74*'Wage Ratios'!$AV$5</f>
        <v>2.3638073521697018E-2</v>
      </c>
      <c r="AR74">
        <f>'2002 US IO'!AR74*'Wage Ratios'!$AW$5</f>
        <v>5.336341987310541E-2</v>
      </c>
      <c r="AS74" s="106">
        <f>'2006 AMS'!$D$20/1000*'2002 US IO'!AS74/'2002 US IO'!AS$92</f>
        <v>2.3335780897688281</v>
      </c>
      <c r="AT74" s="106">
        <f>'2006 AMS'!$D$21/1000*'2002 US IO'!AT74/'2002 US IO'!AT$92</f>
        <v>1.2874085475295562</v>
      </c>
      <c r="AU74">
        <f>'2002 US IO'!AU74*'Wage Ratios'!$AZ$5</f>
        <v>2.2560758963953176</v>
      </c>
      <c r="AV74">
        <f>'2002 US IO'!AV74*'Wage Ratios'!$BA$5</f>
        <v>3.9570692969008623</v>
      </c>
      <c r="AW74">
        <f>'2002 US IO'!AW74*'Wage Ratios'!$BB$5</f>
        <v>0.25339935097084643</v>
      </c>
      <c r="AX74">
        <f>'2002 US IO'!AX74*'Wage Ratios'!$BC$5</f>
        <v>0.12972723383276752</v>
      </c>
      <c r="AY74" s="106">
        <f>'2006 AMS'!$D$22/1000*'2002 US IO'!AY74/'2002 US IO'!AY$92</f>
        <v>0.28557673560883451</v>
      </c>
      <c r="AZ74" s="106">
        <f>'2006 AMS'!$D$23/1000*'2002 US IO'!AZ74/'2002 US IO'!AZ$92</f>
        <v>2.379216371596346E-2</v>
      </c>
      <c r="BA74" s="108">
        <f>'2002 US IO'!BA74*('Energy Outputs'!$D$12*1000)/'2002 US IO'!BA$92</f>
        <v>1.1136820475174667</v>
      </c>
      <c r="BB74" s="108">
        <f>'2002 US IO'!BB74*('Energy Outputs'!$D$4*1000)/'2002 US IO'!BB$92</f>
        <v>3.9058361234540602</v>
      </c>
      <c r="BC74">
        <f>'2002 US IO'!BC74*'Wage Ratios'!$BI$5</f>
        <v>0.48814078659818261</v>
      </c>
      <c r="BD74" s="106">
        <f>'2006 AMS'!$D$24/1000*'2002 US IO'!BC74/'2002 US IO'!BC$92</f>
        <v>0.19253692609156156</v>
      </c>
      <c r="BE74">
        <f>'2002 US IO'!BE74*'Wage Ratios'!$BK$5</f>
        <v>10.655083301632885</v>
      </c>
      <c r="BF74" s="106">
        <f>'2006 AMS'!$D$25/1000*'2002 US IO'!BE74/'2002 US IO'!BE$92</f>
        <v>3.3470660731472224</v>
      </c>
      <c r="BG74" s="106">
        <f>'2006 AMS'!$D$26/1000*'2002 US IO'!BF74/'2002 US IO'!BF$92</f>
        <v>9.639240812546343E-2</v>
      </c>
      <c r="BH74">
        <f>'2002 US IO'!BH74*'Wage Ratios'!$BN$5</f>
        <v>0.4255755235993296</v>
      </c>
      <c r="BI74">
        <f>'2002 US IO'!BI74*'Wage Ratios'!$BO$5</f>
        <v>6.7752038304362452E-2</v>
      </c>
      <c r="BJ74">
        <f>'2002 US IO'!BJ74*'Wage Ratios'!$BP$5</f>
        <v>0.10596392350683508</v>
      </c>
      <c r="BK74">
        <f>'2002 US IO'!BK74*'Wage Ratios'!$BQ$5</f>
        <v>0.42042926774429235</v>
      </c>
      <c r="BL74">
        <f>'2002 US IO'!BL74*'Wage Ratios'!$BR$5</f>
        <v>0.18926041688241815</v>
      </c>
      <c r="BM74">
        <f>'2002 US IO'!BM74*'Wage Ratios'!$BS$5</f>
        <v>0.15558908110621295</v>
      </c>
      <c r="BN74">
        <f>'2002 US IO'!BN74*'Wage Ratios'!$BT$5</f>
        <v>2.75403712629523E-2</v>
      </c>
      <c r="BO74">
        <f>'2002 US IO'!BO74*'Wage Ratios'!$BU$5</f>
        <v>0.41753740373362724</v>
      </c>
      <c r="BP74">
        <f>'2002 US IO'!BP74*'Wage Ratios'!$BV$5</f>
        <v>0.14147537068451471</v>
      </c>
      <c r="BQ74">
        <f>'2002 US IO'!BQ74*'Wage Ratios'!$BW$5</f>
        <v>0.22675465045315973</v>
      </c>
      <c r="BR74" s="106">
        <f>'2006 AMS'!$D$27/1000*'2002 US IO'!BQ74/'2002 US IO'!BQ$92</f>
        <v>2.3898825707288129E-2</v>
      </c>
      <c r="BS74">
        <f>'2002 US IO'!BS74*'Wage Ratios'!$BY$5</f>
        <v>0.4213883588460795</v>
      </c>
      <c r="BT74">
        <f>'2002 US IO'!BT74*'Wage Ratios'!$BZ$5</f>
        <v>0.56926498214234644</v>
      </c>
      <c r="BU74">
        <f>'2002 US IO'!BU74*'Wage Ratios'!$CL$5</f>
        <v>1.6024584242127786</v>
      </c>
      <c r="BV74">
        <f>'2002 US IO'!BV74*'Wage Ratios'!$CG$5</f>
        <v>0.19470129070377212</v>
      </c>
      <c r="BW74">
        <f>'2002 US IO'!BW74*AVERAGE('Wage Ratios'!$CA$5:$CF$5,'Wage Ratios'!$CH$5:$CK$5)</f>
        <v>6.4676729622533591</v>
      </c>
      <c r="BX74">
        <f>'2002 US IO'!BX74*'Wage Ratios'!$CM$5</f>
        <v>8.2103107948332019E-2</v>
      </c>
      <c r="BY74" s="106">
        <f>'2006 AMS'!$D$28/1000*'2002 US IO'!BX74/'2002 US IO'!BX$92</f>
        <v>4.5879221826091006E-2</v>
      </c>
      <c r="BZ74" s="106">
        <f>'2006 AMS'!$D$29/1000*'2002 US IO'!BY74/'2002 US IO'!BY$92</f>
        <v>4.0557128136653756E-2</v>
      </c>
      <c r="CA74">
        <f>'2002 US IO'!CA74*'Wage Ratios'!$CP$5</f>
        <v>5.679737912472361</v>
      </c>
      <c r="CB74" s="106">
        <f>'2006 AMS'!$D$30/1000*'2002 US IO'!CA74/'2002 US IO'!CA$92</f>
        <v>2.2109977842727928</v>
      </c>
      <c r="CC74" s="106">
        <f>'2006 AMS'!$D$31/1000*'2002 US IO'!CB74/'2002 US IO'!CB$92</f>
        <v>1.7493692478525762E-2</v>
      </c>
      <c r="CD74" s="106">
        <f>'2006 AMS'!$D$32/1000*'2002 US IO'!CC74/'2002 US IO'!CC$92</f>
        <v>0.40671582500843612</v>
      </c>
      <c r="CE74" s="106">
        <f>'2006 AMS'!$D$33/1000*'2002 US IO'!CD74/'2002 US IO'!CD$92</f>
        <v>5.1080388588176911E-3</v>
      </c>
      <c r="CF74" s="106">
        <f>'2006 AMS'!$D$34/1000*'2002 US IO'!CE74/'2002 US IO'!CE$92</f>
        <v>1.7371910623691851</v>
      </c>
      <c r="CG74" s="106">
        <f>'2006 AMS'!$D$35/1000*'2002 US IO'!CF74/'2002 US IO'!CF$92</f>
        <v>0.43282527883878907</v>
      </c>
      <c r="CH74">
        <f>'2002 US IO'!CH74*AVERAGE('Wage Ratios'!$CW$5:$CY$5)</f>
        <v>2.4053193385199574</v>
      </c>
      <c r="CI74" s="106">
        <f>'2006 AMS'!$D$36/1000*'2002 US IO'!CH74/'2002 US IO'!CH$92</f>
        <v>0.17218012201365809</v>
      </c>
      <c r="CJ74">
        <v>0</v>
      </c>
      <c r="CK74">
        <v>0</v>
      </c>
    </row>
    <row r="75" spans="1:89" x14ac:dyDescent="0.25">
      <c r="A75" t="s">
        <v>90</v>
      </c>
      <c r="B75">
        <f>'2002 US IO'!B75*AVERAGE('Wage Ratios'!$D$5:$F$5,'Wage Ratios'!$H$5)</f>
        <v>4.4383028496849599</v>
      </c>
      <c r="C75">
        <f>'2002 US IO'!C75*'Wage Ratios'!$G$5</f>
        <v>127.53351545911404</v>
      </c>
      <c r="D75">
        <f>'2002 US IO'!D75*'Wage Ratios'!$I$5</f>
        <v>27.290558739811384</v>
      </c>
      <c r="E75">
        <f>'2002 US IO'!E75*'Wage Ratios'!$J$5</f>
        <v>4.2655159260625695</v>
      </c>
      <c r="F75">
        <f>'2002 US IO'!F75*'Wage Ratios'!$K$5</f>
        <v>2.888395259909573</v>
      </c>
      <c r="G75">
        <f>'2002 US IO'!G75*'Wage Ratios'!$L$5</f>
        <v>0.62800428497002381</v>
      </c>
      <c r="H75">
        <f>'2002 US IO'!H75*'Wage Ratios'!$M$5</f>
        <v>38.995225744540555</v>
      </c>
      <c r="I75" s="106">
        <f>'2006 AMS'!$D$5/1000*'2002 US IO'!I75/SUM('2002 US IO'!$I$2:$I$89)</f>
        <v>7.8535450139420371E-2</v>
      </c>
      <c r="J75">
        <f>'2002 US IO'!J75*'Wage Ratios'!$O$5</f>
        <v>45.502603034873687</v>
      </c>
      <c r="K75">
        <f>'2002 US IO'!K75*'Wage Ratios'!$P$5</f>
        <v>6.2676540189954979</v>
      </c>
      <c r="L75">
        <f>'2002 US IO'!L75*'Wage Ratios'!$Q$5</f>
        <v>0.55110015522995215</v>
      </c>
      <c r="M75">
        <f>'2002 US IO'!M75*'Wage Ratios'!$R$5</f>
        <v>27.254978400109181</v>
      </c>
      <c r="N75" s="106">
        <f>'2006 AMS'!$D$6/1000*'2002 US IO'!N75/SUM('2002 US IO'!$N$2:$N$89)</f>
        <v>17.798209680208888</v>
      </c>
      <c r="O75" s="106">
        <f>'2006 AMS'!$D$7/1000*'2002 US IO'!O75/'2002 US IO'!$O$92</f>
        <v>7.2121950188525323</v>
      </c>
      <c r="P75" s="106">
        <f>'2006 AMS'!$D$8/1000*'2002 US IO'!P75/'2002 US IO'!$P$92</f>
        <v>35.709423068185103</v>
      </c>
      <c r="Q75">
        <f>'2002 US IO'!Q75*'Wage Ratios'!$V$5</f>
        <v>0.67674558106460703</v>
      </c>
      <c r="R75" s="106">
        <f>'2006 AMS'!$D$9/1000*'2002 US IO'!R75/'2002 US IO'!$R$92</f>
        <v>10.357749786556512</v>
      </c>
      <c r="S75" s="106">
        <f>'2006 AMS'!$D$10/1000*'2002 US IO'!S75/'2002 US IO'!$S$92</f>
        <v>32.000699388319738</v>
      </c>
      <c r="T75" s="106">
        <f>'2006 AMS'!$D$11/1000*'2002 US IO'!T75/'2002 US IO'!$T$92</f>
        <v>0.6921734292741506</v>
      </c>
      <c r="U75" s="106">
        <f>'2006 AMS'!$D$12/1000*'2002 US IO'!U75/'2002 US IO'!$U$92</f>
        <v>1.5640599701563269</v>
      </c>
      <c r="V75" s="106">
        <f>'2006 AMS'!$D$13/1000*'2002 US IO'!V75/'2002 US IO'!V$92</f>
        <v>9.2226152168067301</v>
      </c>
      <c r="W75">
        <f>'2002 US IO'!W75*'Wage Ratios'!$AB$5</f>
        <v>670.64922143965327</v>
      </c>
      <c r="X75">
        <f>'2002 US IO'!X75*'Wage Ratios'!$AC$5</f>
        <v>4439.0386084374068</v>
      </c>
      <c r="Y75" s="108">
        <f>'2002 US IO'!Y75*('Energy Outputs'!$D$16*1000)/'2002 US IO'!Y$92</f>
        <v>3.0894477379831757</v>
      </c>
      <c r="Z75" s="108">
        <f>'2002 US IO'!Z75*('Energy Outputs'!$D$20*1000)/'2002 US IO'!Z$92</f>
        <v>2.6301675165010669</v>
      </c>
      <c r="AA75" s="105">
        <f>'2002 US IO'!AA75*'Wage Ratios'!$AF$5</f>
        <v>5.4121099121653513</v>
      </c>
      <c r="AB75">
        <f>'2002 US IO'!AB75*'Wage Ratios'!$AG$5</f>
        <v>14.016027696757797</v>
      </c>
      <c r="AC75" s="106">
        <f>'2006 AMS'!$D$14/1000*'2002 US IO'!AC75/'2002 US IO'!AC$92</f>
        <v>11.513651208515824</v>
      </c>
      <c r="AD75">
        <f>'2002 US IO'!AD75*'Wage Ratios'!$AI$5</f>
        <v>41.553663226781097</v>
      </c>
      <c r="AE75">
        <f>'2002 US IO'!AE75*'Wage Ratios'!$AJ$5</f>
        <v>2.4873653031756287</v>
      </c>
      <c r="AF75">
        <f>'2002 US IO'!AF75*'Wage Ratios'!$AK$5</f>
        <v>14.771541846595921</v>
      </c>
      <c r="AG75">
        <f>'2002 US IO'!AG75*'Wage Ratios'!$AL$5</f>
        <v>26.089459115075694</v>
      </c>
      <c r="AH75">
        <f>'2002 US IO'!AH75*'Wage Ratios'!$AM$5</f>
        <v>3.569103500327079</v>
      </c>
      <c r="AI75" s="106">
        <f>'2006 AMS'!$D$15/1000*'2002 US IO'!AI75/'2002 US IO'!AI$92</f>
        <v>21.507365758683811</v>
      </c>
      <c r="AJ75" s="106">
        <f>'2006 AMS'!$D$16/1000*'2002 US IO'!AJ75/'2002 US IO'!AJ$92</f>
        <v>16.792355492997245</v>
      </c>
      <c r="AK75" s="106">
        <f>'2006 AMS'!$D$17/1000*'2002 US IO'!AK75/'2002 US IO'!AK$92</f>
        <v>6.4141538543035068</v>
      </c>
      <c r="AL75" s="106">
        <f>'2006 AMS'!$D$18/1000*'2002 US IO'!AL75/'2002 US IO'!AL$92</f>
        <v>67.43831327818927</v>
      </c>
      <c r="AM75" s="106">
        <f>'2006 AMS'!$D$19/1000*'2002 US IO'!AM75/'2002 US IO'!AM$92</f>
        <v>0.47209668733834448</v>
      </c>
      <c r="AN75">
        <f>'2002 US IO'!AN75*'Wage Ratios'!$AS$5</f>
        <v>0</v>
      </c>
      <c r="AO75">
        <f>'2002 US IO'!AO75*'Wage Ratios'!$AT$5</f>
        <v>11.198612107916299</v>
      </c>
      <c r="AP75">
        <f>'2002 US IO'!AP75*'Wage Ratios'!$AU$5</f>
        <v>9.0652036751616638</v>
      </c>
      <c r="AQ75">
        <f>'2002 US IO'!AQ75*'Wage Ratios'!$AV$5</f>
        <v>0.7852199050320674</v>
      </c>
      <c r="AR75">
        <f>'2002 US IO'!AR75*'Wage Ratios'!$AW$5</f>
        <v>1.7726495116653629</v>
      </c>
      <c r="AS75" s="106">
        <f>'2006 AMS'!$D$20/1000*'2002 US IO'!AS75/'2002 US IO'!AS$92</f>
        <v>77.517821591987442</v>
      </c>
      <c r="AT75" s="106">
        <f>'2006 AMS'!$D$21/1000*'2002 US IO'!AT75/'2002 US IO'!AT$92</f>
        <v>42.765702395364059</v>
      </c>
      <c r="AU75">
        <f>'2002 US IO'!AU75*'Wage Ratios'!$AZ$5</f>
        <v>74.943319703554579</v>
      </c>
      <c r="AV75">
        <f>'2002 US IO'!AV75*'Wage Ratios'!$BA$5</f>
        <v>131.44766533811571</v>
      </c>
      <c r="AW75">
        <f>'2002 US IO'!AW75*'Wage Ratios'!$BB$5</f>
        <v>8.4175309008105188</v>
      </c>
      <c r="AX75">
        <f>'2002 US IO'!AX75*'Wage Ratios'!$BC$5</f>
        <v>4.3093362128998693</v>
      </c>
      <c r="AY75" s="106">
        <f>'2006 AMS'!$D$22/1000*'2002 US IO'!AY75/'2002 US IO'!AY$92</f>
        <v>9.4864133918658791</v>
      </c>
      <c r="AZ75" s="106">
        <f>'2006 AMS'!$D$23/1000*'2002 US IO'!AZ75/'2002 US IO'!AZ$92</f>
        <v>0.79033854076171806</v>
      </c>
      <c r="BA75" s="108">
        <f>'2002 US IO'!BA75*('Energy Outputs'!$D$12*1000)/'2002 US IO'!BA$92</f>
        <v>36.994779239725574</v>
      </c>
      <c r="BB75" s="108">
        <f>'2002 US IO'!BB75*('Energy Outputs'!$D$4*1000)/'2002 US IO'!BB$92</f>
        <v>129.74577928756835</v>
      </c>
      <c r="BC75">
        <f>'2002 US IO'!BC75*'Wage Ratios'!$BI$5</f>
        <v>16.215274977594113</v>
      </c>
      <c r="BD75" s="106">
        <f>'2006 AMS'!$D$24/1000*'2002 US IO'!BC75/'2002 US IO'!BC$92</f>
        <v>6.3957761482556039</v>
      </c>
      <c r="BE75">
        <f>'2002 US IO'!BE75*'Wage Ratios'!$BK$5</f>
        <v>353.94523544980865</v>
      </c>
      <c r="BF75" s="106">
        <f>'2006 AMS'!$D$25/1000*'2002 US IO'!BE75/'2002 US IO'!BE$92</f>
        <v>111.18431041685137</v>
      </c>
      <c r="BG75" s="106">
        <f>'2006 AMS'!$D$26/1000*'2002 US IO'!BF75/'2002 US IO'!BF$92</f>
        <v>3.2020053362053678</v>
      </c>
      <c r="BH75">
        <f>'2002 US IO'!BH75*'Wage Ratios'!$BN$5</f>
        <v>14.136954600716855</v>
      </c>
      <c r="BI75">
        <f>'2002 US IO'!BI75*'Wage Ratios'!$BO$5</f>
        <v>2.250616956337359</v>
      </c>
      <c r="BJ75">
        <f>'2002 US IO'!BJ75*'Wage Ratios'!$BP$5</f>
        <v>3.5199561367168828</v>
      </c>
      <c r="BK75">
        <f>'2002 US IO'!BK75*'Wage Ratios'!$BQ$5</f>
        <v>13.966004014153445</v>
      </c>
      <c r="BL75">
        <f>'2002 US IO'!BL75*'Wage Ratios'!$BR$5</f>
        <v>6.2869356267266907</v>
      </c>
      <c r="BM75">
        <f>'2002 US IO'!BM75*'Wage Ratios'!$BS$5</f>
        <v>5.1684264108116817</v>
      </c>
      <c r="BN75">
        <f>'2002 US IO'!BN75*'Wage Ratios'!$BT$5</f>
        <v>0.91484814478615639</v>
      </c>
      <c r="BO75">
        <f>'2002 US IO'!BO75*'Wage Ratios'!$BU$5</f>
        <v>13.869940805714068</v>
      </c>
      <c r="BP75">
        <f>'2002 US IO'!BP75*'Wage Ratios'!$BV$5</f>
        <v>4.6995909811052945</v>
      </c>
      <c r="BQ75">
        <f>'2002 US IO'!BQ75*'Wage Ratios'!$BW$5</f>
        <v>7.5324355401034833</v>
      </c>
      <c r="BR75" s="106">
        <f>'2006 AMS'!$D$27/1000*'2002 US IO'!BQ75/'2002 US IO'!BQ$92</f>
        <v>0.7938816856217088</v>
      </c>
      <c r="BS75">
        <f>'2002 US IO'!BS75*'Wage Ratios'!$BY$5</f>
        <v>13.997863523481529</v>
      </c>
      <c r="BT75">
        <f>'2002 US IO'!BT75*'Wage Ratios'!$BZ$5</f>
        <v>18.910094124447248</v>
      </c>
      <c r="BU75">
        <f>'2002 US IO'!BU75*'Wage Ratios'!$CL$5</f>
        <v>53.231167528235197</v>
      </c>
      <c r="BV75">
        <f>'2002 US IO'!BV75*'Wage Ratios'!$CG$5</f>
        <v>6.46767296225336</v>
      </c>
      <c r="BW75">
        <f>'2002 US IO'!BW75*AVERAGE('Wage Ratios'!$CA$5:$CF$5,'Wage Ratios'!$CH$5:$CK$5)</f>
        <v>214.84600022660624</v>
      </c>
      <c r="BX75">
        <f>'2002 US IO'!BX75*'Wage Ratios'!$CM$5</f>
        <v>2.7273370889066642</v>
      </c>
      <c r="BY75" s="106">
        <f>'2006 AMS'!$D$28/1000*'2002 US IO'!BX75/'2002 US IO'!BX$92</f>
        <v>1.5240361348466613</v>
      </c>
      <c r="BZ75" s="106">
        <f>'2006 AMS'!$D$29/1000*'2002 US IO'!BY75/'2002 US IO'!BY$92</f>
        <v>1.3472444898948917</v>
      </c>
      <c r="CA75">
        <f>'2002 US IO'!CA75*'Wage Ratios'!$CP$5</f>
        <v>188.67202778369224</v>
      </c>
      <c r="CB75" s="106">
        <f>'2006 AMS'!$D$30/1000*'2002 US IO'!CA75/'2002 US IO'!CA$92</f>
        <v>73.445895182584863</v>
      </c>
      <c r="CC75" s="106">
        <f>'2006 AMS'!$D$31/1000*'2002 US IO'!CB75/'2002 US IO'!CB$92</f>
        <v>0.58111315772157845</v>
      </c>
      <c r="CD75" s="106">
        <f>'2006 AMS'!$D$32/1000*'2002 US IO'!CC75/'2002 US IO'!CC$92</f>
        <v>13.510464852181222</v>
      </c>
      <c r="CE75" s="106">
        <f>'2006 AMS'!$D$33/1000*'2002 US IO'!CD75/'2002 US IO'!CD$92</f>
        <v>0.16968107760301884</v>
      </c>
      <c r="CF75" s="106">
        <f>'2006 AMS'!$D$34/1000*'2002 US IO'!CE75/'2002 US IO'!CE$92</f>
        <v>57.706775459684685</v>
      </c>
      <c r="CG75" s="106">
        <f>'2006 AMS'!$D$35/1000*'2002 US IO'!CF75/'2002 US IO'!CF$92</f>
        <v>14.3777801534172</v>
      </c>
      <c r="CH75">
        <f>'2002 US IO'!CH75*AVERAGE('Wage Ratios'!$CW$5:$CY$5)</f>
        <v>79.900953892491444</v>
      </c>
      <c r="CI75" s="106">
        <f>'2006 AMS'!$D$36/1000*'2002 US IO'!CH75/'2002 US IO'!CH$92</f>
        <v>5.7195548923171371</v>
      </c>
      <c r="CJ75">
        <v>0</v>
      </c>
      <c r="CK75">
        <v>0</v>
      </c>
    </row>
    <row r="76" spans="1:89" x14ac:dyDescent="0.25">
      <c r="A76" t="s">
        <v>89</v>
      </c>
      <c r="B76">
        <f>'2002 US IO'!B76*AVERAGE('Wage Ratios'!$D$5:$F$5,'Wage Ratios'!$H$5)</f>
        <v>1.1673843200399479</v>
      </c>
      <c r="C76">
        <f>'2002 US IO'!C76*'Wage Ratios'!$G$5</f>
        <v>122.98924389081475</v>
      </c>
      <c r="D76">
        <f>'2002 US IO'!D76*'Wage Ratios'!$I$5</f>
        <v>9.0398063396524542</v>
      </c>
      <c r="E76">
        <f>'2002 US IO'!E76*'Wage Ratios'!$J$5</f>
        <v>7.6234282984552308</v>
      </c>
      <c r="F76">
        <f>'2002 US IO'!F76*'Wage Ratios'!$K$5</f>
        <v>2.182355719801557E-2</v>
      </c>
      <c r="G76">
        <f>'2002 US IO'!G76*'Wage Ratios'!$L$5</f>
        <v>1.5870705121608437E-2</v>
      </c>
      <c r="H76">
        <f>'2002 US IO'!H76*'Wage Ratios'!$M$5</f>
        <v>11.959962980528719</v>
      </c>
      <c r="I76" s="106">
        <f>'2006 AMS'!$D$5/1000*'2002 US IO'!I76/SUM('2002 US IO'!$I$2:$I$89)</f>
        <v>1.293817157299689E-2</v>
      </c>
      <c r="J76">
        <f>'2002 US IO'!J76*'Wage Ratios'!$O$5</f>
        <v>0.26295462051638241</v>
      </c>
      <c r="K76">
        <f>'2002 US IO'!K76*'Wage Ratios'!$P$5</f>
        <v>2.3708698729686684</v>
      </c>
      <c r="L76">
        <f>'2002 US IO'!L76*'Wage Ratios'!$Q$5</f>
        <v>1.2897886321000132</v>
      </c>
      <c r="M76">
        <f>'2002 US IO'!M76*'Wage Ratios'!$R$5</f>
        <v>0.52047055860529423</v>
      </c>
      <c r="N76" s="106">
        <f>'2006 AMS'!$D$6/1000*'2002 US IO'!N76/SUM('2002 US IO'!$N$2:$N$89)</f>
        <v>8.0089177068866355E-2</v>
      </c>
      <c r="O76" s="106">
        <f>'2006 AMS'!$D$7/1000*'2002 US IO'!O76/'2002 US IO'!$O$92</f>
        <v>0.61220312116272979</v>
      </c>
      <c r="P76" s="106">
        <f>'2006 AMS'!$D$8/1000*'2002 US IO'!P76/'2002 US IO'!$P$92</f>
        <v>9.3686495733218494E-2</v>
      </c>
      <c r="Q76">
        <f>'2002 US IO'!Q76*'Wage Ratios'!$V$5</f>
        <v>1.5351599896362447E-2</v>
      </c>
      <c r="R76" s="106">
        <f>'2006 AMS'!$D$9/1000*'2002 US IO'!R76/'2002 US IO'!$R$92</f>
        <v>0.11252846909869973</v>
      </c>
      <c r="S76" s="106">
        <f>'2006 AMS'!$D$10/1000*'2002 US IO'!S76/'2002 US IO'!$S$92</f>
        <v>0.14547908917549154</v>
      </c>
      <c r="T76" s="106">
        <f>'2006 AMS'!$D$11/1000*'2002 US IO'!T76/'2002 US IO'!$T$92</f>
        <v>1.5203510850094991E-2</v>
      </c>
      <c r="U76" s="106">
        <f>'2006 AMS'!$D$12/1000*'2002 US IO'!U76/'2002 US IO'!$U$92</f>
        <v>1.1490517420776093E-2</v>
      </c>
      <c r="V76" s="106">
        <f>'2006 AMS'!$D$13/1000*'2002 US IO'!V76/'2002 US IO'!V$92</f>
        <v>48.076406039047043</v>
      </c>
      <c r="W76">
        <f>'2002 US IO'!W76*'Wage Ratios'!$AB$5</f>
        <v>1159.7799760053506</v>
      </c>
      <c r="X76">
        <f>'2002 US IO'!X76*'Wage Ratios'!$AC$5</f>
        <v>2125.0232011626408</v>
      </c>
      <c r="Y76" s="108">
        <f>'2002 US IO'!Y76*('Energy Outputs'!$D$16*1000)/'2002 US IO'!Y$92</f>
        <v>15.334599340269618</v>
      </c>
      <c r="Z76" s="108">
        <f>'2002 US IO'!Z76*('Energy Outputs'!$D$20*1000)/'2002 US IO'!Z$92</f>
        <v>48.158274332220486</v>
      </c>
      <c r="AA76" s="105">
        <f>'2002 US IO'!AA76*'Wage Ratios'!$AF$5</f>
        <v>18.83273293835903</v>
      </c>
      <c r="AB76">
        <f>'2002 US IO'!AB76*'Wage Ratios'!$AG$5</f>
        <v>7.7905690241726182</v>
      </c>
      <c r="AC76" s="106">
        <f>'2006 AMS'!$D$14/1000*'2002 US IO'!AC76/'2002 US IO'!AC$92</f>
        <v>0.4252120524577796</v>
      </c>
      <c r="AD76">
        <f>'2002 US IO'!AD76*'Wage Ratios'!$AI$5</f>
        <v>4.7550747202020162E-2</v>
      </c>
      <c r="AE76">
        <f>'2002 US IO'!AE76*'Wage Ratios'!$AJ$5</f>
        <v>1.0791870632997462E-2</v>
      </c>
      <c r="AF76">
        <f>'2002 US IO'!AF76*'Wage Ratios'!$AK$5</f>
        <v>6.8171707332681644</v>
      </c>
      <c r="AG76">
        <f>'2002 US IO'!AG76*'Wage Ratios'!$AL$5</f>
        <v>2.0671626246928607</v>
      </c>
      <c r="AH76">
        <f>'2002 US IO'!AH76*'Wage Ratios'!$AM$5</f>
        <v>2.0150453126550904E-2</v>
      </c>
      <c r="AI76" s="106">
        <f>'2006 AMS'!$D$15/1000*'2002 US IO'!AI76/'2002 US IO'!AI$92</f>
        <v>0.16579063951836395</v>
      </c>
      <c r="AJ76" s="106">
        <f>'2006 AMS'!$D$16/1000*'2002 US IO'!AJ76/'2002 US IO'!AJ$92</f>
        <v>1.0122401800112673</v>
      </c>
      <c r="AK76" s="106">
        <f>'2006 AMS'!$D$17/1000*'2002 US IO'!AK76/'2002 US IO'!AK$92</f>
        <v>0.21968633365705464</v>
      </c>
      <c r="AL76" s="106">
        <f>'2006 AMS'!$D$18/1000*'2002 US IO'!AL76/'2002 US IO'!AL$92</f>
        <v>0.24941815005833584</v>
      </c>
      <c r="AM76" s="106">
        <f>'2006 AMS'!$D$19/1000*'2002 US IO'!AM76/'2002 US IO'!AM$92</f>
        <v>0.51215488503746487</v>
      </c>
      <c r="AN76">
        <f>'2002 US IO'!AN76*'Wage Ratios'!$AS$5</f>
        <v>9.5826504827964093E-2</v>
      </c>
      <c r="AO76">
        <f>'2002 US IO'!AO76*'Wage Ratios'!$AT$5</f>
        <v>36.62620128729116</v>
      </c>
      <c r="AP76">
        <f>'2002 US IO'!AP76*'Wage Ratios'!$AU$5</f>
        <v>10.231360229790289</v>
      </c>
      <c r="AQ76">
        <f>'2002 US IO'!AQ76*'Wage Ratios'!$AV$5</f>
        <v>2.2208765159513479</v>
      </c>
      <c r="AR76">
        <f>'2002 US IO'!AR76*'Wage Ratios'!$AW$5</f>
        <v>54.071186701654455</v>
      </c>
      <c r="AS76" s="106">
        <f>'2006 AMS'!$D$20/1000*'2002 US IO'!AS76/'2002 US IO'!AS$92</f>
        <v>0.63378823380473293</v>
      </c>
      <c r="AT76" s="106">
        <f>'2006 AMS'!$D$21/1000*'2002 US IO'!AT76/'2002 US IO'!AT$92</f>
        <v>10.807448710840816</v>
      </c>
      <c r="AU76">
        <f>'2002 US IO'!AU76*'Wage Ratios'!$AZ$5</f>
        <v>18.195884943712738</v>
      </c>
      <c r="AV76">
        <f>'2002 US IO'!AV76*'Wage Ratios'!$BA$5</f>
        <v>7.6371525872677939</v>
      </c>
      <c r="AW76">
        <f>'2002 US IO'!AW76*'Wage Ratios'!$BB$5</f>
        <v>1.99508805956358</v>
      </c>
      <c r="AX76">
        <f>'2002 US IO'!AX76*'Wage Ratios'!$BC$5</f>
        <v>12.013405041307564</v>
      </c>
      <c r="AY76" s="106">
        <f>'2006 AMS'!$D$22/1000*'2002 US IO'!AY76/'2002 US IO'!AY$92</f>
        <v>0.98810431376544305</v>
      </c>
      <c r="AZ76" s="106">
        <f>'2006 AMS'!$D$23/1000*'2002 US IO'!AZ76/'2002 US IO'!AZ$92</f>
        <v>0.65792466997553922</v>
      </c>
      <c r="BA76" s="108">
        <f>'2002 US IO'!BA76*('Energy Outputs'!$D$12*1000)/'2002 US IO'!BA$92</f>
        <v>0.83644077853772825</v>
      </c>
      <c r="BB76" s="108">
        <f>'2002 US IO'!BB76*('Energy Outputs'!$D$4*1000)/'2002 US IO'!BB$92</f>
        <v>7.8765389641950296</v>
      </c>
      <c r="BC76">
        <f>'2002 US IO'!BC76*'Wage Ratios'!$BI$5</f>
        <v>12.702351840233709</v>
      </c>
      <c r="BD76" s="106">
        <f>'2006 AMS'!$D$24/1000*'2002 US IO'!BC76/'2002 US IO'!BC$92</f>
        <v>5.0101770730854014</v>
      </c>
      <c r="BE76">
        <f>'2002 US IO'!BE76*'Wage Ratios'!$BK$5</f>
        <v>48.399606880744486</v>
      </c>
      <c r="BF76" s="106">
        <f>'2006 AMS'!$D$25/1000*'2002 US IO'!BE76/'2002 US IO'!BE$92</f>
        <v>15.203699263371959</v>
      </c>
      <c r="BG76" s="106">
        <f>'2006 AMS'!$D$26/1000*'2002 US IO'!BF76/'2002 US IO'!BF$92</f>
        <v>15.050616137972161</v>
      </c>
      <c r="BH76">
        <f>'2002 US IO'!BH76*'Wage Ratios'!$BN$5</f>
        <v>1.0528570218047049</v>
      </c>
      <c r="BI76">
        <f>'2002 US IO'!BI76*'Wage Ratios'!$BO$5</f>
        <v>0.32858646704034106</v>
      </c>
      <c r="BJ76">
        <f>'2002 US IO'!BJ76*'Wage Ratios'!$BP$5</f>
        <v>1.4727978550227757E-2</v>
      </c>
      <c r="BK76">
        <f>'2002 US IO'!BK76*'Wage Ratios'!$BQ$5</f>
        <v>43.36822159476516</v>
      </c>
      <c r="BL76">
        <f>'2002 US IO'!BL76*'Wage Ratios'!$BR$5</f>
        <v>0.22672203882987443</v>
      </c>
      <c r="BM76">
        <f>'2002 US IO'!BM76*'Wage Ratios'!$BS$5</f>
        <v>0.47845565225175385</v>
      </c>
      <c r="BN76">
        <f>'2002 US IO'!BN76*'Wage Ratios'!$BT$5</f>
        <v>1.8238877758096652E-2</v>
      </c>
      <c r="BO76">
        <f>'2002 US IO'!BO76*'Wage Ratios'!$BU$5</f>
        <v>8.4451011936739595E-2</v>
      </c>
      <c r="BP76">
        <f>'2002 US IO'!BP76*'Wage Ratios'!$BV$5</f>
        <v>1.6997806493897472E-2</v>
      </c>
      <c r="BQ76">
        <f>'2002 US IO'!BQ76*'Wage Ratios'!$BW$5</f>
        <v>23.131854131701456</v>
      </c>
      <c r="BR76" s="106">
        <f>'2006 AMS'!$D$27/1000*'2002 US IO'!BQ76/'2002 US IO'!BQ$92</f>
        <v>2.4379837373793647</v>
      </c>
      <c r="BS76">
        <f>'2002 US IO'!BS76*'Wage Ratios'!$BY$5</f>
        <v>11.573406367739755</v>
      </c>
      <c r="BT76">
        <f>'2002 US IO'!BT76*'Wage Ratios'!$BZ$5</f>
        <v>2.4234823434503889</v>
      </c>
      <c r="BU76">
        <f>'2002 US IO'!BU76*'Wage Ratios'!$CL$5</f>
        <v>13.416212803263234</v>
      </c>
      <c r="BV76">
        <f>'2002 US IO'!BV76*'Wage Ratios'!$CG$5</f>
        <v>1.6300915578730644</v>
      </c>
      <c r="BW76">
        <f>'2002 US IO'!BW76*AVERAGE('Wage Ratios'!$CA$5:$CF$5,'Wage Ratios'!$CH$5:$CK$5)</f>
        <v>54.149097095065208</v>
      </c>
      <c r="BX76">
        <f>'2002 US IO'!BX76*'Wage Ratios'!$CM$5</f>
        <v>74.666016510584143</v>
      </c>
      <c r="BY76" s="106">
        <f>'2006 AMS'!$D$28/1000*'2002 US IO'!BX76/'2002 US IO'!BX$92</f>
        <v>41.723374668294234</v>
      </c>
      <c r="BZ76" s="106">
        <f>'2006 AMS'!$D$29/1000*'2002 US IO'!BY76/'2002 US IO'!BY$92</f>
        <v>3.2630415927633729</v>
      </c>
      <c r="CA76">
        <f>'2002 US IO'!CA76*'Wage Ratios'!$CP$5</f>
        <v>5.726498998500162</v>
      </c>
      <c r="CB76" s="106">
        <f>'2006 AMS'!$D$30/1000*'2002 US IO'!CA76/'2002 US IO'!CA$92</f>
        <v>2.2292008526521672</v>
      </c>
      <c r="CC76" s="106">
        <f>'2006 AMS'!$D$31/1000*'2002 US IO'!CB76/'2002 US IO'!CB$92</f>
        <v>3.2525821141747596E-2</v>
      </c>
      <c r="CD76" s="106">
        <f>'2006 AMS'!$D$32/1000*'2002 US IO'!CC76/'2002 US IO'!CC$92</f>
        <v>0.29313858358863415</v>
      </c>
      <c r="CE76" s="106">
        <f>'2006 AMS'!$D$33/1000*'2002 US IO'!CD76/'2002 US IO'!CD$92</f>
        <v>1.2631631407063819E-2</v>
      </c>
      <c r="CF76" s="106">
        <f>'2006 AMS'!$D$34/1000*'2002 US IO'!CE76/'2002 US IO'!CE$92</f>
        <v>6.3306675599742623E-2</v>
      </c>
      <c r="CG76" s="106">
        <f>'2006 AMS'!$D$35/1000*'2002 US IO'!CF76/'2002 US IO'!CF$92</f>
        <v>1.309184081125488</v>
      </c>
      <c r="CH76">
        <f>'2002 US IO'!CH76*AVERAGE('Wage Ratios'!$CW$5:$CY$5)</f>
        <v>43.714892142978719</v>
      </c>
      <c r="CI76" s="106">
        <f>'2006 AMS'!$D$36/1000*'2002 US IO'!CH76/'2002 US IO'!CH$92</f>
        <v>3.1292458105057244</v>
      </c>
      <c r="CJ76">
        <v>0</v>
      </c>
      <c r="CK76">
        <v>0</v>
      </c>
    </row>
    <row r="77" spans="1:89" x14ac:dyDescent="0.25">
      <c r="A77" t="s">
        <v>88</v>
      </c>
      <c r="B77">
        <f>'2002 US IO'!B77*AVERAGE('Wage Ratios'!$D$5:$F$5,'Wage Ratios'!$H$5)</f>
        <v>0.42777987243369764</v>
      </c>
      <c r="C77">
        <f>'2002 US IO'!C77*'Wage Ratios'!$G$5</f>
        <v>91.366132945828113</v>
      </c>
      <c r="D77">
        <f>'2002 US IO'!D77*'Wage Ratios'!$I$5</f>
        <v>13.790184974353533</v>
      </c>
      <c r="E77">
        <f>'2002 US IO'!E77*'Wage Ratios'!$J$5</f>
        <v>3.5862666932586933</v>
      </c>
      <c r="F77">
        <f>'2002 US IO'!F77*'Wage Ratios'!$K$5</f>
        <v>0.71832712873693993</v>
      </c>
      <c r="G77">
        <f>'2002 US IO'!G77*'Wage Ratios'!$L$5</f>
        <v>0.28295049936964861</v>
      </c>
      <c r="H77">
        <f>'2002 US IO'!H77*'Wage Ratios'!$M$5</f>
        <v>6.6102105258093378</v>
      </c>
      <c r="I77" s="106">
        <f>'2006 AMS'!$D$5/1000*'2002 US IO'!I77/SUM('2002 US IO'!$I$2:$I$89)</f>
        <v>0.74109309132286338</v>
      </c>
      <c r="J77">
        <f>'2002 US IO'!J77*'Wage Ratios'!$O$5</f>
        <v>14.238623482074882</v>
      </c>
      <c r="K77">
        <f>'2002 US IO'!K77*'Wage Ratios'!$P$5</f>
        <v>0.41239786330647349</v>
      </c>
      <c r="L77">
        <f>'2002 US IO'!L77*'Wage Ratios'!$Q$5</f>
        <v>55.570142463749796</v>
      </c>
      <c r="M77">
        <f>'2002 US IO'!M77*'Wage Ratios'!$R$5</f>
        <v>4.9405260101770336</v>
      </c>
      <c r="N77" s="106">
        <f>'2006 AMS'!$D$6/1000*'2002 US IO'!N77/SUM('2002 US IO'!$N$2:$N$89)</f>
        <v>0.5939559064585811</v>
      </c>
      <c r="O77" s="106">
        <f>'2006 AMS'!$D$7/1000*'2002 US IO'!O77/'2002 US IO'!$O$92</f>
        <v>35.399556883987714</v>
      </c>
      <c r="P77" s="106">
        <f>'2006 AMS'!$D$8/1000*'2002 US IO'!P77/'2002 US IO'!$P$92</f>
        <v>0.55640734607032716</v>
      </c>
      <c r="Q77">
        <f>'2002 US IO'!Q77*'Wage Ratios'!$V$5</f>
        <v>2.7437283313203977</v>
      </c>
      <c r="R77" s="106">
        <f>'2006 AMS'!$D$9/1000*'2002 US IO'!R77/'2002 US IO'!$R$92</f>
        <v>5.4272143141335611</v>
      </c>
      <c r="S77" s="106">
        <f>'2006 AMS'!$D$10/1000*'2002 US IO'!S77/'2002 US IO'!$S$92</f>
        <v>11.02548576588983</v>
      </c>
      <c r="T77" s="106">
        <f>'2006 AMS'!$D$11/1000*'2002 US IO'!T77/'2002 US IO'!$T$92</f>
        <v>1.3751157823741085</v>
      </c>
      <c r="U77" s="106">
        <f>'2006 AMS'!$D$12/1000*'2002 US IO'!U77/'2002 US IO'!$U$92</f>
        <v>1.0295452951104944</v>
      </c>
      <c r="V77" s="106">
        <f>'2006 AMS'!$D$13/1000*'2002 US IO'!V77/'2002 US IO'!V$92</f>
        <v>56.629707166209172</v>
      </c>
      <c r="W77">
        <f>'2002 US IO'!W77*'Wage Ratios'!$AB$5</f>
        <v>546.79112936777494</v>
      </c>
      <c r="X77">
        <f>'2002 US IO'!X77*'Wage Ratios'!$AC$5</f>
        <v>1141.3691103769702</v>
      </c>
      <c r="Y77" s="108">
        <f>'2002 US IO'!Y77*('Energy Outputs'!$D$16*1000)/'2002 US IO'!Y$92</f>
        <v>2.7112549731602638</v>
      </c>
      <c r="Z77" s="108">
        <f>'2002 US IO'!Z77*('Energy Outputs'!$D$20*1000)/'2002 US IO'!Z$92</f>
        <v>16.656273332110452</v>
      </c>
      <c r="AA77" s="105">
        <f>'2002 US IO'!AA77*'Wage Ratios'!$AF$5</f>
        <v>0.7334162699001896</v>
      </c>
      <c r="AB77">
        <f>'2002 US IO'!AB77*'Wage Ratios'!$AG$5</f>
        <v>9.7813404082602418</v>
      </c>
      <c r="AC77" s="106">
        <f>'2006 AMS'!$D$14/1000*'2002 US IO'!AC77/'2002 US IO'!AC$92</f>
        <v>44.048178523713709</v>
      </c>
      <c r="AD77">
        <f>'2002 US IO'!AD77*'Wage Ratios'!$AI$5</f>
        <v>8.6449110481565589E-2</v>
      </c>
      <c r="AE77">
        <f>'2002 US IO'!AE77*'Wage Ratios'!$AJ$5</f>
        <v>3.69674841423311E-2</v>
      </c>
      <c r="AF77">
        <f>'2002 US IO'!AF77*'Wage Ratios'!$AK$5</f>
        <v>5.4861508854218188</v>
      </c>
      <c r="AG77">
        <f>'2002 US IO'!AG77*'Wage Ratios'!$AL$5</f>
        <v>18.017822704456727</v>
      </c>
      <c r="AH77">
        <f>'2002 US IO'!AH77*'Wage Ratios'!$AM$5</f>
        <v>2.7787814456685253E-2</v>
      </c>
      <c r="AI77" s="106">
        <f>'2006 AMS'!$D$15/1000*'2002 US IO'!AI77/'2002 US IO'!AI$92</f>
        <v>1.1763484984128203</v>
      </c>
      <c r="AJ77" s="106">
        <f>'2006 AMS'!$D$16/1000*'2002 US IO'!AJ77/'2002 US IO'!AJ$92</f>
        <v>2.8151949575886785</v>
      </c>
      <c r="AK77" s="106">
        <f>'2006 AMS'!$D$17/1000*'2002 US IO'!AK77/'2002 US IO'!AK$92</f>
        <v>1.3682695514062087</v>
      </c>
      <c r="AL77" s="106">
        <f>'2006 AMS'!$D$18/1000*'2002 US IO'!AL77/'2002 US IO'!AL$92</f>
        <v>16.395728978654628</v>
      </c>
      <c r="AM77" s="106">
        <f>'2006 AMS'!$D$19/1000*'2002 US IO'!AM77/'2002 US IO'!AM$92</f>
        <v>56.708081924668683</v>
      </c>
      <c r="AN77">
        <f>'2002 US IO'!AN77*'Wage Ratios'!$AS$5</f>
        <v>0.66283303627123902</v>
      </c>
      <c r="AO77">
        <f>'2002 US IO'!AO77*'Wage Ratios'!$AT$5</f>
        <v>7.850176951444273</v>
      </c>
      <c r="AP77">
        <f>'2002 US IO'!AP77*'Wage Ratios'!$AU$5</f>
        <v>0.35274745383326489</v>
      </c>
      <c r="AQ77">
        <f>'2002 US IO'!AQ77*'Wage Ratios'!$AV$5</f>
        <v>8.6124818022379301</v>
      </c>
      <c r="AR77">
        <f>'2002 US IO'!AR77*'Wage Ratios'!$AW$5</f>
        <v>30.0745891010632</v>
      </c>
      <c r="AS77" s="106">
        <f>'2006 AMS'!$D$20/1000*'2002 US IO'!AS77/'2002 US IO'!AS$92</f>
        <v>76.339428785762593</v>
      </c>
      <c r="AT77" s="106">
        <f>'2006 AMS'!$D$21/1000*'2002 US IO'!AT77/'2002 US IO'!AT$92</f>
        <v>71.394650249085231</v>
      </c>
      <c r="AU77">
        <f>'2002 US IO'!AU77*'Wage Ratios'!$AZ$5</f>
        <v>6.2467449634409107</v>
      </c>
      <c r="AV77">
        <f>'2002 US IO'!AV77*'Wage Ratios'!$BA$5</f>
        <v>8.1262983061909662</v>
      </c>
      <c r="AW77">
        <f>'2002 US IO'!AW77*'Wage Ratios'!$BB$5</f>
        <v>2.3421620580630957</v>
      </c>
      <c r="AX77">
        <f>'2002 US IO'!AX77*'Wage Ratios'!$BC$5</f>
        <v>4.9684066495161314</v>
      </c>
      <c r="AY77" s="106">
        <f>'2006 AMS'!$D$22/1000*'2002 US IO'!AY77/'2002 US IO'!AY$92</f>
        <v>70.936966065537135</v>
      </c>
      <c r="AZ77" s="106">
        <f>'2006 AMS'!$D$23/1000*'2002 US IO'!AZ77/'2002 US IO'!AZ$92</f>
        <v>31.37897771144921</v>
      </c>
      <c r="BA77" s="108">
        <f>'2002 US IO'!BA77*('Energy Outputs'!$D$12*1000)/'2002 US IO'!BA$92</f>
        <v>1.131023311116824</v>
      </c>
      <c r="BB77" s="108">
        <f>'2002 US IO'!BB77*('Energy Outputs'!$D$4*1000)/'2002 US IO'!BB$92</f>
        <v>134.283706793232</v>
      </c>
      <c r="BC77">
        <f>'2002 US IO'!BC77*'Wage Ratios'!$BI$5</f>
        <v>45.123111713660819</v>
      </c>
      <c r="BD77" s="106">
        <f>'2006 AMS'!$D$24/1000*'2002 US IO'!BC77/'2002 US IO'!BC$92</f>
        <v>17.797867876559721</v>
      </c>
      <c r="BE77">
        <f>'2002 US IO'!BE77*'Wage Ratios'!$BK$5</f>
        <v>28.690169953024377</v>
      </c>
      <c r="BF77" s="106">
        <f>'2006 AMS'!$D$25/1000*'2002 US IO'!BE77/'2002 US IO'!BE$92</f>
        <v>9.0124020398676308</v>
      </c>
      <c r="BG77" s="106">
        <f>'2006 AMS'!$D$26/1000*'2002 US IO'!BF77/'2002 US IO'!BF$92</f>
        <v>9.852208729896704</v>
      </c>
      <c r="BH77">
        <f>'2002 US IO'!BH77*'Wage Ratios'!$BN$5</f>
        <v>1.7489453588274717</v>
      </c>
      <c r="BI77">
        <f>'2002 US IO'!BI77*'Wage Ratios'!$BO$5</f>
        <v>4.1508678738651127E-2</v>
      </c>
      <c r="BJ77">
        <f>'2002 US IO'!BJ77*'Wage Ratios'!$BP$5</f>
        <v>0.25549097361401241</v>
      </c>
      <c r="BK77">
        <f>'2002 US IO'!BK77*'Wage Ratios'!$BQ$5</f>
        <v>18.071632896380535</v>
      </c>
      <c r="BL77">
        <f>'2002 US IO'!BL77*'Wage Ratios'!$BR$5</f>
        <v>3.0529238665906644</v>
      </c>
      <c r="BM77">
        <f>'2002 US IO'!BM77*'Wage Ratios'!$BS$5</f>
        <v>4.812816981976253</v>
      </c>
      <c r="BN77">
        <f>'2002 US IO'!BN77*'Wage Ratios'!$BT$5</f>
        <v>0.15304294944475269</v>
      </c>
      <c r="BO77">
        <f>'2002 US IO'!BO77*'Wage Ratios'!$BU$5</f>
        <v>7.8912969243433412E-2</v>
      </c>
      <c r="BP77">
        <f>'2002 US IO'!BP77*'Wage Ratios'!$BV$5</f>
        <v>0.1137461347135946</v>
      </c>
      <c r="BQ77">
        <f>'2002 US IO'!BQ77*'Wage Ratios'!$BW$5</f>
        <v>14.600204142565451</v>
      </c>
      <c r="BR77" s="106">
        <f>'2006 AMS'!$D$27/1000*'2002 US IO'!BQ77/'2002 US IO'!BQ$92</f>
        <v>1.5387897597543434</v>
      </c>
      <c r="BS77">
        <f>'2002 US IO'!BS77*'Wage Ratios'!$BY$5</f>
        <v>3.6146977295704441</v>
      </c>
      <c r="BT77">
        <f>'2002 US IO'!BT77*'Wage Ratios'!$BZ$5</f>
        <v>0.24768501568563503</v>
      </c>
      <c r="BU77">
        <f>'2002 US IO'!BU77*'Wage Ratios'!$CL$5</f>
        <v>7.5535629040836101</v>
      </c>
      <c r="BV77">
        <f>'2002 US IO'!BV77*'Wage Ratios'!$CG$5</f>
        <v>0.91777011160816879</v>
      </c>
      <c r="BW77">
        <f>'2002 US IO'!BW77*AVERAGE('Wage Ratios'!$CA$5:$CF$5,'Wage Ratios'!$CH$5:$CK$5)</f>
        <v>30.48689053347606</v>
      </c>
      <c r="BX77">
        <f>'2002 US IO'!BX77*'Wage Ratios'!$CM$5</f>
        <v>39.771625722494647</v>
      </c>
      <c r="BY77" s="106">
        <f>'2006 AMS'!$D$28/1000*'2002 US IO'!BX77/'2002 US IO'!BX$92</f>
        <v>22.224386926435088</v>
      </c>
      <c r="BZ77" s="106">
        <f>'2006 AMS'!$D$29/1000*'2002 US IO'!BY77/'2002 US IO'!BY$92</f>
        <v>203.55103784998721</v>
      </c>
      <c r="CA77">
        <f>'2002 US IO'!CA77*'Wage Ratios'!$CP$5</f>
        <v>5.1070874143541518</v>
      </c>
      <c r="CB77" s="106">
        <f>'2006 AMS'!$D$30/1000*'2002 US IO'!CA77/'2002 US IO'!CA$92</f>
        <v>1.9880774661148495</v>
      </c>
      <c r="CC77" s="106">
        <f>'2006 AMS'!$D$31/1000*'2002 US IO'!CB77/'2002 US IO'!CB$92</f>
        <v>1.1660749548106639</v>
      </c>
      <c r="CD77" s="106">
        <f>'2006 AMS'!$D$32/1000*'2002 US IO'!CC77/'2002 US IO'!CC$92</f>
        <v>27.634309641448393</v>
      </c>
      <c r="CE77" s="106">
        <f>'2006 AMS'!$D$33/1000*'2002 US IO'!CD77/'2002 US IO'!CD$92</f>
        <v>0.17259148684348105</v>
      </c>
      <c r="CF77" s="106">
        <f>'2006 AMS'!$D$34/1000*'2002 US IO'!CE77/'2002 US IO'!CE$92</f>
        <v>4.3606368575674059</v>
      </c>
      <c r="CG77" s="106">
        <f>'2006 AMS'!$D$35/1000*'2002 US IO'!CF77/'2002 US IO'!CF$92</f>
        <v>5.3362253016578549</v>
      </c>
      <c r="CH77">
        <f>'2002 US IO'!CH77*AVERAGE('Wage Ratios'!$CW$5:$CY$5)</f>
        <v>4.9193412156925289</v>
      </c>
      <c r="CI77" s="106">
        <f>'2006 AMS'!$D$36/1000*'2002 US IO'!CH77/'2002 US IO'!CH$92</f>
        <v>0.35214150453134468</v>
      </c>
      <c r="CJ77">
        <v>0</v>
      </c>
      <c r="CK77">
        <v>0</v>
      </c>
    </row>
    <row r="78" spans="1:89" x14ac:dyDescent="0.25">
      <c r="A78" t="s">
        <v>87</v>
      </c>
      <c r="B78">
        <f>'2002 US IO'!B78*AVERAGE('Wage Ratios'!$D$5:$F$5,'Wage Ratios'!$H$5)</f>
        <v>22.857533398588444</v>
      </c>
      <c r="C78">
        <f>'2002 US IO'!C78*'Wage Ratios'!$G$5</f>
        <v>36.615921904894762</v>
      </c>
      <c r="D78">
        <f>'2002 US IO'!D78*'Wage Ratios'!$I$5</f>
        <v>10.011593392941611</v>
      </c>
      <c r="E78">
        <f>'2002 US IO'!E78*'Wage Ratios'!$J$5</f>
        <v>9.8522706589364653</v>
      </c>
      <c r="F78">
        <f>'2002 US IO'!F78*'Wage Ratios'!$K$5</f>
        <v>0.2020649840330524</v>
      </c>
      <c r="G78">
        <f>'2002 US IO'!G78*'Wage Ratios'!$L$5</f>
        <v>5.6104871214855745E-2</v>
      </c>
      <c r="H78">
        <f>'2002 US IO'!H78*'Wage Ratios'!$M$5</f>
        <v>134.88544462222697</v>
      </c>
      <c r="I78" s="106">
        <f>'2006 AMS'!$D$5/1000*'2002 US IO'!I78/SUM('2002 US IO'!$I$2:$I$89)</f>
        <v>2432.5581180025861</v>
      </c>
      <c r="J78">
        <f>'2002 US IO'!J78*'Wage Ratios'!$O$5</f>
        <v>40.365419862553573</v>
      </c>
      <c r="K78">
        <f>'2002 US IO'!K78*'Wage Ratios'!$P$5</f>
        <v>1.5529247587018693</v>
      </c>
      <c r="L78">
        <f>'2002 US IO'!L78*'Wage Ratios'!$Q$5</f>
        <v>0.60510250987701319</v>
      </c>
      <c r="M78">
        <f>'2002 US IO'!M78*'Wage Ratios'!$R$5</f>
        <v>49.520258997851023</v>
      </c>
      <c r="N78" s="106">
        <f>'2006 AMS'!$D$6/1000*'2002 US IO'!N78/SUM('2002 US IO'!$N$2:$N$89)</f>
        <v>19.337842525117047</v>
      </c>
      <c r="O78" s="106">
        <f>'2006 AMS'!$D$7/1000*'2002 US IO'!O78/'2002 US IO'!$O$92</f>
        <v>32.559687864630881</v>
      </c>
      <c r="P78" s="106">
        <f>'2006 AMS'!$D$8/1000*'2002 US IO'!P78/'2002 US IO'!$P$92</f>
        <v>7.6406556952872959</v>
      </c>
      <c r="Q78">
        <f>'2002 US IO'!Q78*'Wage Ratios'!$V$5</f>
        <v>3.2165888741953568</v>
      </c>
      <c r="R78" s="106">
        <f>'2006 AMS'!$D$9/1000*'2002 US IO'!R78/'2002 US IO'!$R$92</f>
        <v>2.2876256903702901</v>
      </c>
      <c r="S78" s="106">
        <f>'2006 AMS'!$D$10/1000*'2002 US IO'!S78/'2002 US IO'!$S$92</f>
        <v>8.7917499426734498</v>
      </c>
      <c r="T78" s="106">
        <f>'2006 AMS'!$D$11/1000*'2002 US IO'!T78/'2002 US IO'!$T$92</f>
        <v>2.9645796487151039</v>
      </c>
      <c r="U78" s="106">
        <f>'2006 AMS'!$D$12/1000*'2002 US IO'!U78/'2002 US IO'!$U$92</f>
        <v>0.4164500743414038</v>
      </c>
      <c r="V78" s="106">
        <f>'2006 AMS'!$D$13/1000*'2002 US IO'!V78/'2002 US IO'!V$92</f>
        <v>17.946360096784538</v>
      </c>
      <c r="W78">
        <f>'2002 US IO'!W78*'Wage Ratios'!$AB$5</f>
        <v>89.830446101847741</v>
      </c>
      <c r="X78">
        <f>'2002 US IO'!X78*'Wage Ratios'!$AC$5</f>
        <v>150.87565898777828</v>
      </c>
      <c r="Y78" s="108">
        <f>'2002 US IO'!Y78*('Energy Outputs'!$D$16*1000)/'2002 US IO'!Y$92</f>
        <v>0.10091461054216702</v>
      </c>
      <c r="Z78" s="108">
        <f>'2002 US IO'!Z78*('Energy Outputs'!$D$20*1000)/'2002 US IO'!Z$92</f>
        <v>0.9312398268950175</v>
      </c>
      <c r="AA78" s="105">
        <f>'2002 US IO'!AA78*'Wage Ratios'!$AF$5</f>
        <v>0.27320942525102304</v>
      </c>
      <c r="AB78">
        <f>'2002 US IO'!AB78*'Wage Ratios'!$AG$5</f>
        <v>10.222108856255188</v>
      </c>
      <c r="AC78" s="106">
        <f>'2006 AMS'!$D$14/1000*'2002 US IO'!AC78/'2002 US IO'!AC$92</f>
        <v>6.3594216385342319</v>
      </c>
      <c r="AD78">
        <f>'2002 US IO'!AD78*'Wage Ratios'!$AI$5</f>
        <v>0.54923993657998837</v>
      </c>
      <c r="AE78">
        <f>'2002 US IO'!AE78*'Wage Ratios'!$AJ$5</f>
        <v>0.94375812664088687</v>
      </c>
      <c r="AF78">
        <f>'2002 US IO'!AF78*'Wage Ratios'!$AK$5</f>
        <v>9.7823430423380415</v>
      </c>
      <c r="AG78">
        <f>'2002 US IO'!AG78*'Wage Ratios'!$AL$5</f>
        <v>10.28892176877395</v>
      </c>
      <c r="AH78">
        <f>'2002 US IO'!AH78*'Wage Ratios'!$AM$5</f>
        <v>0.17602400059474618</v>
      </c>
      <c r="AI78" s="106">
        <f>'2006 AMS'!$D$15/1000*'2002 US IO'!AI78/'2002 US IO'!AI$92</f>
        <v>8.2696518148909863</v>
      </c>
      <c r="AJ78" s="106">
        <f>'2006 AMS'!$D$16/1000*'2002 US IO'!AJ78/'2002 US IO'!AJ$92</f>
        <v>33.632547139107736</v>
      </c>
      <c r="AK78" s="106">
        <f>'2006 AMS'!$D$17/1000*'2002 US IO'!AK78/'2002 US IO'!AK$92</f>
        <v>2.0972925432115401</v>
      </c>
      <c r="AL78" s="106">
        <f>'2006 AMS'!$D$18/1000*'2002 US IO'!AL78/'2002 US IO'!AL$92</f>
        <v>322.66069852130738</v>
      </c>
      <c r="AM78" s="106">
        <f>'2006 AMS'!$D$19/1000*'2002 US IO'!AM78/'2002 US IO'!AM$92</f>
        <v>1.6406273939683169</v>
      </c>
      <c r="AN78">
        <f>'2002 US IO'!AN78*'Wage Ratios'!$AS$5</f>
        <v>1.8322397325072612</v>
      </c>
      <c r="AO78">
        <f>'2002 US IO'!AO78*'Wage Ratios'!$AT$5</f>
        <v>1.4741598713871444</v>
      </c>
      <c r="AP78">
        <f>'2002 US IO'!AP78*'Wage Ratios'!$AU$5</f>
        <v>29.605273098025471</v>
      </c>
      <c r="AQ78">
        <f>'2002 US IO'!AQ78*'Wage Ratios'!$AV$5</f>
        <v>0.37185775612292166</v>
      </c>
      <c r="AR78">
        <f>'2002 US IO'!AR78*'Wage Ratios'!$AW$5</f>
        <v>2.4534301621293424</v>
      </c>
      <c r="AS78" s="106">
        <f>'2006 AMS'!$D$20/1000*'2002 US IO'!AS78/'2002 US IO'!AS$92</f>
        <v>241.77305258618949</v>
      </c>
      <c r="AT78" s="106">
        <f>'2006 AMS'!$D$21/1000*'2002 US IO'!AT78/'2002 US IO'!AT$92</f>
        <v>36.02919837018684</v>
      </c>
      <c r="AU78">
        <f>'2002 US IO'!AU78*'Wage Ratios'!$AZ$5</f>
        <v>10.004102689264199</v>
      </c>
      <c r="AV78">
        <f>'2002 US IO'!AV78*'Wage Ratios'!$BA$5</f>
        <v>128.54123494430985</v>
      </c>
      <c r="AW78">
        <f>'2002 US IO'!AW78*'Wage Ratios'!$BB$5</f>
        <v>20.88652594113449</v>
      </c>
      <c r="AX78">
        <f>'2002 US IO'!AX78*'Wage Ratios'!$BC$5</f>
        <v>12.065038904075607</v>
      </c>
      <c r="AY78" s="106">
        <f>'2006 AMS'!$D$22/1000*'2002 US IO'!AY78/'2002 US IO'!AY$92</f>
        <v>5.9626413571169516</v>
      </c>
      <c r="AZ78" s="106">
        <f>'2006 AMS'!$D$23/1000*'2002 US IO'!AZ78/'2002 US IO'!AZ$92</f>
        <v>109.26567194255044</v>
      </c>
      <c r="BA78" s="108">
        <f>'2002 US IO'!BA78*('Energy Outputs'!$D$12*1000)/'2002 US IO'!BA$92</f>
        <v>4.9769775024209597</v>
      </c>
      <c r="BB78" s="108">
        <f>'2002 US IO'!BB78*('Energy Outputs'!$D$4*1000)/'2002 US IO'!BB$92</f>
        <v>52.540239764465674</v>
      </c>
      <c r="BC78">
        <f>'2002 US IO'!BC78*'Wage Ratios'!$BI$5</f>
        <v>52.74213346363576</v>
      </c>
      <c r="BD78" s="106">
        <f>'2006 AMS'!$D$24/1000*'2002 US IO'!BC78/'2002 US IO'!BC$92</f>
        <v>20.803031689622635</v>
      </c>
      <c r="BE78">
        <f>'2002 US IO'!BE78*'Wage Ratios'!$BK$5</f>
        <v>97.307014221275139</v>
      </c>
      <c r="BF78" s="106">
        <f>'2006 AMS'!$D$25/1000*'2002 US IO'!BE78/'2002 US IO'!BE$92</f>
        <v>30.566913158658465</v>
      </c>
      <c r="BG78" s="106">
        <f>'2006 AMS'!$D$26/1000*'2002 US IO'!BF78/'2002 US IO'!BF$92</f>
        <v>122.27220071166711</v>
      </c>
      <c r="BH78">
        <f>'2002 US IO'!BH78*'Wage Ratios'!$BN$5</f>
        <v>82.696530705227786</v>
      </c>
      <c r="BI78">
        <f>'2002 US IO'!BI78*'Wage Ratios'!$BO$5</f>
        <v>0.10403508266100155</v>
      </c>
      <c r="BJ78">
        <f>'2002 US IO'!BJ78*'Wage Ratios'!$BP$5</f>
        <v>0.44229462764765054</v>
      </c>
      <c r="BK78">
        <f>'2002 US IO'!BK78*'Wage Ratios'!$BQ$5</f>
        <v>1.6251632457060834</v>
      </c>
      <c r="BL78">
        <f>'2002 US IO'!BL78*'Wage Ratios'!$BR$5</f>
        <v>0.21079632044982552</v>
      </c>
      <c r="BM78">
        <f>'2002 US IO'!BM78*'Wage Ratios'!$BS$5</f>
        <v>5.071793222442925</v>
      </c>
      <c r="BN78">
        <f>'2002 US IO'!BN78*'Wage Ratios'!$BT$5</f>
        <v>0.61074338096918745</v>
      </c>
      <c r="BO78">
        <f>'2002 US IO'!BO78*'Wage Ratios'!$BU$5</f>
        <v>0.23824048286604535</v>
      </c>
      <c r="BP78">
        <f>'2002 US IO'!BP78*'Wage Ratios'!$BV$5</f>
        <v>9.6196492324594516</v>
      </c>
      <c r="BQ78">
        <f>'2002 US IO'!BQ78*'Wage Ratios'!$BW$5</f>
        <v>37.86256112390609</v>
      </c>
      <c r="BR78" s="106">
        <f>'2006 AMS'!$D$27/1000*'2002 US IO'!BQ78/'2002 US IO'!BQ$92</f>
        <v>3.9905278560921609</v>
      </c>
      <c r="BS78">
        <f>'2002 US IO'!BS78*'Wage Ratios'!$BY$5</f>
        <v>65.596846429154297</v>
      </c>
      <c r="BT78">
        <f>'2002 US IO'!BT78*'Wage Ratios'!$BZ$5</f>
        <v>19.586182329752511</v>
      </c>
      <c r="BU78">
        <f>'2002 US IO'!BU78*'Wage Ratios'!$CL$5</f>
        <v>55.361872595636065</v>
      </c>
      <c r="BV78">
        <f>'2002 US IO'!BV78*'Wage Ratios'!$CG$5</f>
        <v>6.7265570746045542</v>
      </c>
      <c r="BW78">
        <f>'2002 US IO'!BW78*AVERAGE('Wage Ratios'!$CA$5:$CF$5,'Wage Ratios'!$CH$5:$CK$5)</f>
        <v>223.44572633914777</v>
      </c>
      <c r="BX78">
        <f>'2002 US IO'!BX78*'Wage Ratios'!$CM$5</f>
        <v>2.9691694972167797</v>
      </c>
      <c r="BY78" s="106">
        <f>'2006 AMS'!$D$28/1000*'2002 US IO'!BX78/'2002 US IO'!BX$92</f>
        <v>1.6591720996457018</v>
      </c>
      <c r="BZ78" s="106">
        <f>'2006 AMS'!$D$29/1000*'2002 US IO'!BY78/'2002 US IO'!BY$92</f>
        <v>34.413371393744782</v>
      </c>
      <c r="CA78">
        <f>'2002 US IO'!CA78*'Wage Ratios'!$CP$5</f>
        <v>26.382148767032788</v>
      </c>
      <c r="CB78" s="106">
        <f>'2006 AMS'!$D$30/1000*'2002 US IO'!CA78/'2002 US IO'!CA$92</f>
        <v>10.26999368054882</v>
      </c>
      <c r="CC78" s="106">
        <f>'2006 AMS'!$D$31/1000*'2002 US IO'!CB78/'2002 US IO'!CB$92</f>
        <v>4.059249039062796</v>
      </c>
      <c r="CD78" s="106">
        <f>'2006 AMS'!$D$32/1000*'2002 US IO'!CC78/'2002 US IO'!CC$92</f>
        <v>83.192609080998039</v>
      </c>
      <c r="CE78" s="106">
        <f>'2006 AMS'!$D$33/1000*'2002 US IO'!CD78/'2002 US IO'!CD$92</f>
        <v>6.7685065698725557</v>
      </c>
      <c r="CF78" s="106">
        <f>'2006 AMS'!$D$34/1000*'2002 US IO'!CE78/'2002 US IO'!CE$92</f>
        <v>34.108008212232981</v>
      </c>
      <c r="CG78" s="106">
        <f>'2006 AMS'!$D$35/1000*'2002 US IO'!CF78/'2002 US IO'!CF$92</f>
        <v>29.116041115476929</v>
      </c>
      <c r="CH78">
        <f>'2002 US IO'!CH78*AVERAGE('Wage Ratios'!$CW$5:$CY$5)</f>
        <v>75.783919714270411</v>
      </c>
      <c r="CI78" s="106">
        <f>'2006 AMS'!$D$36/1000*'2002 US IO'!CH78/'2002 US IO'!CH$92</f>
        <v>5.4248449817500521</v>
      </c>
      <c r="CJ78">
        <v>0</v>
      </c>
      <c r="CK78">
        <v>0</v>
      </c>
    </row>
    <row r="79" spans="1:89" x14ac:dyDescent="0.25">
      <c r="A79" t="s">
        <v>86</v>
      </c>
      <c r="B79">
        <f>'2002 US IO'!B79*AVERAGE('Wage Ratios'!$D$5:$F$5,'Wage Ratios'!$H$5)</f>
        <v>223.47161386738128</v>
      </c>
      <c r="C79">
        <f>'2002 US IO'!C79*'Wage Ratios'!$G$5</f>
        <v>908.83834380902067</v>
      </c>
      <c r="D79">
        <f>'2002 US IO'!D79*'Wage Ratios'!$I$5</f>
        <v>153.7902642133173</v>
      </c>
      <c r="E79">
        <f>'2002 US IO'!E79*'Wage Ratios'!$J$5</f>
        <v>258.15856115010376</v>
      </c>
      <c r="F79">
        <f>'2002 US IO'!F79*'Wage Ratios'!$K$5</f>
        <v>66.51347649627526</v>
      </c>
      <c r="G79">
        <f>'2002 US IO'!G79*'Wage Ratios'!$L$5</f>
        <v>138.44618547545375</v>
      </c>
      <c r="H79">
        <f>'2002 US IO'!H79*'Wage Ratios'!$M$5</f>
        <v>1390.3799646736002</v>
      </c>
      <c r="I79" s="106">
        <f>'2006 AMS'!$D$5/1000*'2002 US IO'!I79/SUM('2002 US IO'!$I$2:$I$89)</f>
        <v>179.13118681410947</v>
      </c>
      <c r="J79">
        <f>'2002 US IO'!J79*'Wage Ratios'!$O$5</f>
        <v>450.18081518595909</v>
      </c>
      <c r="K79">
        <f>'2002 US IO'!K79*'Wage Ratios'!$P$5</f>
        <v>473.95518138965582</v>
      </c>
      <c r="L79">
        <f>'2002 US IO'!L79*'Wage Ratios'!$Q$5</f>
        <v>26.855598213806815</v>
      </c>
      <c r="M79">
        <f>'2002 US IO'!M79*'Wage Ratios'!$R$5</f>
        <v>162.12545701211383</v>
      </c>
      <c r="N79" s="106">
        <f>'2006 AMS'!$D$6/1000*'2002 US IO'!N79/SUM('2002 US IO'!$N$2:$N$89)</f>
        <v>142.73399048134289</v>
      </c>
      <c r="O79" s="106">
        <f>'2006 AMS'!$D$7/1000*'2002 US IO'!O79/'2002 US IO'!$O$92</f>
        <v>147.33113048402438</v>
      </c>
      <c r="P79" s="106">
        <f>'2006 AMS'!$D$8/1000*'2002 US IO'!P79/'2002 US IO'!$P$92</f>
        <v>48.763538668769037</v>
      </c>
      <c r="Q79">
        <f>'2002 US IO'!Q79*'Wage Ratios'!$V$5</f>
        <v>95.574161089874011</v>
      </c>
      <c r="R79" s="106">
        <f>'2006 AMS'!$D$9/1000*'2002 US IO'!R79/'2002 US IO'!$R$92</f>
        <v>231.92078850831652</v>
      </c>
      <c r="S79" s="106">
        <f>'2006 AMS'!$D$10/1000*'2002 US IO'!S79/'2002 US IO'!$S$92</f>
        <v>271.37447282299854</v>
      </c>
      <c r="T79" s="106">
        <f>'2006 AMS'!$D$11/1000*'2002 US IO'!T79/'2002 US IO'!$T$92</f>
        <v>30.483133719754303</v>
      </c>
      <c r="U79" s="106">
        <f>'2006 AMS'!$D$12/1000*'2002 US IO'!U79/'2002 US IO'!$U$92</f>
        <v>47.863100227722008</v>
      </c>
      <c r="V79" s="106">
        <f>'2006 AMS'!$D$13/1000*'2002 US IO'!V79/'2002 US IO'!V$92</f>
        <v>236.22811405329784</v>
      </c>
      <c r="W79">
        <f>'2002 US IO'!W79*'Wage Ratios'!$AB$5</f>
        <v>763.73206878281667</v>
      </c>
      <c r="X79">
        <f>'2002 US IO'!X79*'Wage Ratios'!$AC$5</f>
        <v>1336.1480196541336</v>
      </c>
      <c r="Y79" s="108">
        <f>'2002 US IO'!Y79*('Energy Outputs'!$D$16*1000)/'2002 US IO'!Y$92</f>
        <v>1418.7817609402227</v>
      </c>
      <c r="Z79" s="108">
        <f>'2002 US IO'!Z79*('Energy Outputs'!$D$20*1000)/'2002 US IO'!Z$92</f>
        <v>2512.9967127284076</v>
      </c>
      <c r="AA79" s="105">
        <f>'2002 US IO'!AA79*'Wage Ratios'!$AF$5</f>
        <v>58.678857991812102</v>
      </c>
      <c r="AB79">
        <f>'2002 US IO'!AB79*'Wage Ratios'!$AG$5</f>
        <v>1831.4663459735848</v>
      </c>
      <c r="AC79" s="106">
        <f>'2006 AMS'!$D$14/1000*'2002 US IO'!AC79/'2002 US IO'!AC$92</f>
        <v>119.00123380453839</v>
      </c>
      <c r="AD79">
        <f>'2002 US IO'!AD79*'Wage Ratios'!$AI$5</f>
        <v>538.9307645141414</v>
      </c>
      <c r="AE79">
        <f>'2002 US IO'!AE79*'Wage Ratios'!$AJ$5</f>
        <v>197.82422511167749</v>
      </c>
      <c r="AF79">
        <f>'2002 US IO'!AF79*'Wage Ratios'!$AK$5</f>
        <v>379.43237713045528</v>
      </c>
      <c r="AG79">
        <f>'2002 US IO'!AG79*'Wage Ratios'!$AL$5</f>
        <v>229.1159080918892</v>
      </c>
      <c r="AH79">
        <f>'2002 US IO'!AH79*'Wage Ratios'!$AM$5</f>
        <v>349.3685858884387</v>
      </c>
      <c r="AI79" s="106">
        <f>'2006 AMS'!$D$15/1000*'2002 US IO'!AI79/'2002 US IO'!AI$92</f>
        <v>283.34929657579494</v>
      </c>
      <c r="AJ79" s="106">
        <f>'2006 AMS'!$D$16/1000*'2002 US IO'!AJ79/'2002 US IO'!AJ$92</f>
        <v>1275.6107032271641</v>
      </c>
      <c r="AK79" s="106">
        <f>'2006 AMS'!$D$17/1000*'2002 US IO'!AK79/'2002 US IO'!AK$92</f>
        <v>365.64415174617801</v>
      </c>
      <c r="AL79" s="106">
        <f>'2006 AMS'!$D$18/1000*'2002 US IO'!AL79/'2002 US IO'!AL$92</f>
        <v>229.25725402814942</v>
      </c>
      <c r="AM79" s="106">
        <f>'2006 AMS'!$D$19/1000*'2002 US IO'!AM79/'2002 US IO'!AM$92</f>
        <v>65.688982023288247</v>
      </c>
      <c r="AN79">
        <f>'2002 US IO'!AN79*'Wage Ratios'!$AS$5</f>
        <v>17.507762444329224</v>
      </c>
      <c r="AO79">
        <f>'2002 US IO'!AO79*'Wage Ratios'!$AT$5</f>
        <v>603.82519360746062</v>
      </c>
      <c r="AP79">
        <f>'2002 US IO'!AP79*'Wage Ratios'!$AU$5</f>
        <v>754.98448237322816</v>
      </c>
      <c r="AQ79">
        <f>'2002 US IO'!AQ79*'Wage Ratios'!$AV$5</f>
        <v>204.77911421281271</v>
      </c>
      <c r="AR79">
        <f>'2002 US IO'!AR79*'Wage Ratios'!$AW$5</f>
        <v>275.97402161972764</v>
      </c>
      <c r="AS79" s="106">
        <f>'2006 AMS'!$D$20/1000*'2002 US IO'!AS79/'2002 US IO'!AS$92</f>
        <v>245.12596169933167</v>
      </c>
      <c r="AT79" s="106">
        <f>'2006 AMS'!$D$21/1000*'2002 US IO'!AT79/'2002 US IO'!AT$92</f>
        <v>300.05063864717584</v>
      </c>
      <c r="AU79">
        <f>'2002 US IO'!AU79*'Wage Ratios'!$AZ$5</f>
        <v>669.05822574143338</v>
      </c>
      <c r="AV79">
        <f>'2002 US IO'!AV79*'Wage Ratios'!$BA$5</f>
        <v>687.69670291181615</v>
      </c>
      <c r="AW79">
        <f>'2002 US IO'!AW79*'Wage Ratios'!$BB$5</f>
        <v>80.933719432215483</v>
      </c>
      <c r="AX79">
        <f>'2002 US IO'!AX79*'Wage Ratios'!$BC$5</f>
        <v>150.27010782998428</v>
      </c>
      <c r="AY79" s="106">
        <f>'2006 AMS'!$D$22/1000*'2002 US IO'!AY79/'2002 US IO'!AY$92</f>
        <v>477.5543278504349</v>
      </c>
      <c r="AZ79" s="106">
        <f>'2006 AMS'!$D$23/1000*'2002 US IO'!AZ79/'2002 US IO'!AZ$92</f>
        <v>237.48316690564681</v>
      </c>
      <c r="BA79" s="108">
        <f>'2002 US IO'!BA79*('Energy Outputs'!$D$12*1000)/'2002 US IO'!BA$92</f>
        <v>98.345604000276808</v>
      </c>
      <c r="BB79" s="108">
        <f>'2002 US IO'!BB79*('Energy Outputs'!$D$4*1000)/'2002 US IO'!BB$92</f>
        <v>1685.7756531323735</v>
      </c>
      <c r="BC79">
        <f>'2002 US IO'!BC79*'Wage Ratios'!$BI$5</f>
        <v>518.74798981984554</v>
      </c>
      <c r="BD79" s="106">
        <f>'2006 AMS'!$D$24/1000*'2002 US IO'!BC79/'2002 US IO'!BC$92</f>
        <v>204.60929739580502</v>
      </c>
      <c r="BE79">
        <f>'2002 US IO'!BE79*'Wage Ratios'!$BK$5</f>
        <v>1179.1946643891624</v>
      </c>
      <c r="BF79" s="106">
        <f>'2006 AMS'!$D$25/1000*'2002 US IO'!BE79/'2002 US IO'!BE$92</f>
        <v>370.41873283227551</v>
      </c>
      <c r="BG79" s="106">
        <f>'2006 AMS'!$D$26/1000*'2002 US IO'!BF79/'2002 US IO'!BF$92</f>
        <v>141.86785061135939</v>
      </c>
      <c r="BH79">
        <f>'2002 US IO'!BH79*'Wage Ratios'!$BN$5</f>
        <v>1071.7242462610996</v>
      </c>
      <c r="BI79">
        <f>'2002 US IO'!BI79*'Wage Ratios'!$BO$5</f>
        <v>229.52119392517392</v>
      </c>
      <c r="BJ79">
        <f>'2002 US IO'!BJ79*'Wage Ratios'!$BP$5</f>
        <v>220.0868568704451</v>
      </c>
      <c r="BK79">
        <f>'2002 US IO'!BK79*'Wage Ratios'!$BQ$5</f>
        <v>360.94930157704056</v>
      </c>
      <c r="BL79">
        <f>'2002 US IO'!BL79*'Wage Ratios'!$BR$5</f>
        <v>293.60944714798291</v>
      </c>
      <c r="BM79">
        <f>'2002 US IO'!BM79*'Wage Ratios'!$BS$5</f>
        <v>745.61537899155906</v>
      </c>
      <c r="BN79">
        <f>'2002 US IO'!BN79*'Wage Ratios'!$BT$5</f>
        <v>92.553523521239427</v>
      </c>
      <c r="BO79">
        <f>'2002 US IO'!BO79*'Wage Ratios'!$BU$5</f>
        <v>266.94659629107434</v>
      </c>
      <c r="BP79">
        <f>'2002 US IO'!BP79*'Wage Ratios'!$BV$5</f>
        <v>151.08069115835647</v>
      </c>
      <c r="BQ79">
        <f>'2002 US IO'!BQ79*'Wage Ratios'!$BW$5</f>
        <v>520.50637151105741</v>
      </c>
      <c r="BR79" s="106">
        <f>'2006 AMS'!$D$27/1000*'2002 US IO'!BQ79/'2002 US IO'!BQ$92</f>
        <v>54.858813380082474</v>
      </c>
      <c r="BS79">
        <f>'2002 US IO'!BS79*'Wage Ratios'!$BY$5</f>
        <v>282.68597981254112</v>
      </c>
      <c r="BT79">
        <f>'2002 US IO'!BT79*'Wage Ratios'!$BZ$5</f>
        <v>450.61595491172278</v>
      </c>
      <c r="BU79">
        <f>'2002 US IO'!BU79*'Wage Ratios'!$CL$5</f>
        <v>890.07996246431969</v>
      </c>
      <c r="BV79">
        <f>'2002 US IO'!BV79*'Wage Ratios'!$CG$5</f>
        <v>108.14615524674412</v>
      </c>
      <c r="BW79">
        <f>'2002 US IO'!BW79*AVERAGE('Wage Ratios'!$CA$5:$CF$5,'Wage Ratios'!$CH$5:$CK$5)</f>
        <v>3592.4464688074609</v>
      </c>
      <c r="BX79">
        <f>'2002 US IO'!BX79*'Wage Ratios'!$CM$5</f>
        <v>381.50187742185273</v>
      </c>
      <c r="BY79" s="106">
        <f>'2006 AMS'!$D$28/1000*'2002 US IO'!BX79/'2002 US IO'!BX$92</f>
        <v>213.18327282229205</v>
      </c>
      <c r="BZ79" s="106">
        <f>'2006 AMS'!$D$29/1000*'2002 US IO'!BY79/'2002 US IO'!BY$92</f>
        <v>244.20972294465361</v>
      </c>
      <c r="CA79">
        <f>'2002 US IO'!CA79*'Wage Ratios'!$CP$5</f>
        <v>8060.7220274174742</v>
      </c>
      <c r="CB79" s="106">
        <f>'2006 AMS'!$D$30/1000*'2002 US IO'!CA79/'2002 US IO'!CA$92</f>
        <v>3137.8628410163737</v>
      </c>
      <c r="CC79" s="106">
        <f>'2006 AMS'!$D$31/1000*'2002 US IO'!CB79/'2002 US IO'!CB$92</f>
        <v>34.05625790436229</v>
      </c>
      <c r="CD79" s="106">
        <f>'2006 AMS'!$D$32/1000*'2002 US IO'!CC79/'2002 US IO'!CC$92</f>
        <v>99.459105732896489</v>
      </c>
      <c r="CE79" s="106">
        <f>'2006 AMS'!$D$33/1000*'2002 US IO'!CD79/'2002 US IO'!CD$92</f>
        <v>6.9658732351537767</v>
      </c>
      <c r="CF79" s="106">
        <f>'2006 AMS'!$D$34/1000*'2002 US IO'!CE79/'2002 US IO'!CE$92</f>
        <v>78.323156383006861</v>
      </c>
      <c r="CG79" s="106">
        <f>'2006 AMS'!$D$35/1000*'2002 US IO'!CF79/'2002 US IO'!CF$92</f>
        <v>29.159237893824177</v>
      </c>
      <c r="CH79">
        <f>'2002 US IO'!CH79*AVERAGE('Wage Ratios'!$CW$5:$CY$5)</f>
        <v>4082.6064410984377</v>
      </c>
      <c r="CI79" s="106">
        <f>'2006 AMS'!$D$36/1000*'2002 US IO'!CH79/'2002 US IO'!CH$92</f>
        <v>292.24546774508991</v>
      </c>
      <c r="CJ79">
        <v>0</v>
      </c>
      <c r="CK79">
        <v>0</v>
      </c>
    </row>
    <row r="80" spans="1:89" x14ac:dyDescent="0.25">
      <c r="A80" t="s">
        <v>85</v>
      </c>
      <c r="B80">
        <f>'2002 US IO'!B80*AVERAGE('Wage Ratios'!$D$5:$F$5,'Wage Ratios'!$H$5)</f>
        <v>0.14894373497704771</v>
      </c>
      <c r="C80">
        <f>'2002 US IO'!C80*'Wage Ratios'!$G$5</f>
        <v>1.934455058901388</v>
      </c>
      <c r="D80">
        <f>'2002 US IO'!D80*'Wage Ratios'!$I$5</f>
        <v>0.59612354652376731</v>
      </c>
      <c r="E80">
        <f>'2002 US IO'!E80*'Wage Ratios'!$J$5</f>
        <v>0.95734522846452186</v>
      </c>
      <c r="F80">
        <f>'2002 US IO'!F80*'Wage Ratios'!$K$5</f>
        <v>0.18356208778130029</v>
      </c>
      <c r="G80">
        <f>'2002 US IO'!G80*'Wage Ratios'!$L$5</f>
        <v>5.8433588673331878E-2</v>
      </c>
      <c r="H80">
        <f>'2002 US IO'!H80*'Wage Ratios'!$M$5</f>
        <v>3.2258559439015984</v>
      </c>
      <c r="I80" s="106">
        <f>'2006 AMS'!$D$5/1000*'2002 US IO'!I80/SUM('2002 US IO'!$I$2:$I$89)</f>
        <v>1.8926609091184596</v>
      </c>
      <c r="J80">
        <f>'2002 US IO'!J80*'Wage Ratios'!$O$5</f>
        <v>4.905215558410295</v>
      </c>
      <c r="K80">
        <f>'2002 US IO'!K80*'Wage Ratios'!$P$5</f>
        <v>0.83856677039431027</v>
      </c>
      <c r="L80">
        <f>'2002 US IO'!L80*'Wage Ratios'!$Q$5</f>
        <v>5.5943481497575658E-2</v>
      </c>
      <c r="M80">
        <f>'2002 US IO'!M80*'Wage Ratios'!$R$5</f>
        <v>1.3067308659445618</v>
      </c>
      <c r="N80" s="106">
        <f>'2006 AMS'!$D$6/1000*'2002 US IO'!N80/SUM('2002 US IO'!$N$2:$N$89)</f>
        <v>0.37058888325524275</v>
      </c>
      <c r="O80" s="106">
        <f>'2006 AMS'!$D$7/1000*'2002 US IO'!O80/'2002 US IO'!$O$92</f>
        <v>1.0790646074395274</v>
      </c>
      <c r="P80" s="106">
        <f>'2006 AMS'!$D$8/1000*'2002 US IO'!P80/'2002 US IO'!$P$92</f>
        <v>0.46536767946175439</v>
      </c>
      <c r="Q80">
        <f>'2002 US IO'!Q80*'Wage Ratios'!$V$5</f>
        <v>4.1422222810565046</v>
      </c>
      <c r="R80" s="106">
        <f>'2006 AMS'!$D$9/1000*'2002 US IO'!R80/'2002 US IO'!$R$92</f>
        <v>6.0667949726568651</v>
      </c>
      <c r="S80" s="106">
        <f>'2006 AMS'!$D$10/1000*'2002 US IO'!S80/'2002 US IO'!$S$92</f>
        <v>11.257417869950233</v>
      </c>
      <c r="T80" s="106">
        <f>'2006 AMS'!$D$11/1000*'2002 US IO'!T80/'2002 US IO'!$T$92</f>
        <v>0.33995376927971205</v>
      </c>
      <c r="U80" s="106">
        <f>'2006 AMS'!$D$12/1000*'2002 US IO'!U80/'2002 US IO'!$U$92</f>
        <v>0.81035540360494929</v>
      </c>
      <c r="V80" s="106">
        <f>'2006 AMS'!$D$13/1000*'2002 US IO'!V80/'2002 US IO'!V$92</f>
        <v>4.7180754811566432</v>
      </c>
      <c r="W80">
        <f>'2002 US IO'!W80*'Wage Ratios'!$AB$5</f>
        <v>16.285276299320941</v>
      </c>
      <c r="X80">
        <f>'2002 US IO'!X80*'Wage Ratios'!$AC$5</f>
        <v>17.826664811238604</v>
      </c>
      <c r="Y80" s="108">
        <f>'2002 US IO'!Y80*('Energy Outputs'!$D$16*1000)/'2002 US IO'!Y$92</f>
        <v>1.5977856385510076</v>
      </c>
      <c r="Z80" s="108">
        <f>'2002 US IO'!Z80*('Energy Outputs'!$D$20*1000)/'2002 US IO'!Z$92</f>
        <v>2.1675261953302054</v>
      </c>
      <c r="AA80" s="105">
        <f>'2002 US IO'!AA80*'Wage Ratios'!$AF$5</f>
        <v>0.89722898569696152</v>
      </c>
      <c r="AB80">
        <f>'2002 US IO'!AB80*'Wage Ratios'!$AG$5</f>
        <v>6.9174055216379484</v>
      </c>
      <c r="AC80" s="106">
        <f>'2006 AMS'!$D$14/1000*'2002 US IO'!AC80/'2002 US IO'!AC$92</f>
        <v>2.6609875443465283</v>
      </c>
      <c r="AD80">
        <f>'2002 US IO'!AD80*'Wage Ratios'!$AI$5</f>
        <v>0.1381221511064461</v>
      </c>
      <c r="AE80">
        <f>'2002 US IO'!AE80*'Wage Ratios'!$AJ$5</f>
        <v>3.4719525318622387E-2</v>
      </c>
      <c r="AF80">
        <f>'2002 US IO'!AF80*'Wage Ratios'!$AK$5</f>
        <v>0.52063844319832098</v>
      </c>
      <c r="AG80">
        <f>'2002 US IO'!AG80*'Wage Ratios'!$AL$5</f>
        <v>0.66263518037079294</v>
      </c>
      <c r="AH80">
        <f>'2002 US IO'!AH80*'Wage Ratios'!$AM$5</f>
        <v>5.413074359889828E-2</v>
      </c>
      <c r="AI80" s="106">
        <f>'2006 AMS'!$D$15/1000*'2002 US IO'!AI80/'2002 US IO'!AI$92</f>
        <v>0.53312922698355591</v>
      </c>
      <c r="AJ80" s="106">
        <f>'2006 AMS'!$D$16/1000*'2002 US IO'!AJ80/'2002 US IO'!AJ$92</f>
        <v>1.1498018736343425</v>
      </c>
      <c r="AK80" s="106">
        <f>'2006 AMS'!$D$17/1000*'2002 US IO'!AK80/'2002 US IO'!AK$92</f>
        <v>1.4076918938220144</v>
      </c>
      <c r="AL80" s="106">
        <f>'2006 AMS'!$D$18/1000*'2002 US IO'!AL80/'2002 US IO'!AL$92</f>
        <v>1.3302062288772436</v>
      </c>
      <c r="AM80" s="106">
        <f>'2006 AMS'!$D$19/1000*'2002 US IO'!AM80/'2002 US IO'!AM$92</f>
        <v>0.20550413034313975</v>
      </c>
      <c r="AN80">
        <f>'2002 US IO'!AN80*'Wage Ratios'!$AS$5</f>
        <v>0.16262912720745609</v>
      </c>
      <c r="AO80">
        <f>'2002 US IO'!AO80*'Wage Ratios'!$AT$5</f>
        <v>0.9446456003921152</v>
      </c>
      <c r="AP80">
        <f>'2002 US IO'!AP80*'Wage Ratios'!$AU$5</f>
        <v>1.3088820450428462</v>
      </c>
      <c r="AQ80">
        <f>'2002 US IO'!AQ80*'Wage Ratios'!$AV$5</f>
        <v>0.80921397683145257</v>
      </c>
      <c r="AR80">
        <f>'2002 US IO'!AR80*'Wage Ratios'!$AW$5</f>
        <v>1.9058111828562208</v>
      </c>
      <c r="AS80" s="106">
        <f>'2006 AMS'!$D$20/1000*'2002 US IO'!AS80/'2002 US IO'!AS$92</f>
        <v>2.4706505897786939</v>
      </c>
      <c r="AT80" s="106">
        <f>'2006 AMS'!$D$21/1000*'2002 US IO'!AT80/'2002 US IO'!AT$92</f>
        <v>17.114546833109294</v>
      </c>
      <c r="AU80">
        <f>'2002 US IO'!AU80*'Wage Ratios'!$AZ$5</f>
        <v>1.8817072969861721</v>
      </c>
      <c r="AV80">
        <f>'2002 US IO'!AV80*'Wage Ratios'!$BA$5</f>
        <v>2.6297697264676447</v>
      </c>
      <c r="AW80">
        <f>'2002 US IO'!AW80*'Wage Ratios'!$BB$5</f>
        <v>0.1284831451260155</v>
      </c>
      <c r="AX80">
        <f>'2002 US IO'!AX80*'Wage Ratios'!$BC$5</f>
        <v>0.35935788896153514</v>
      </c>
      <c r="AY80" s="106">
        <f>'2006 AMS'!$D$22/1000*'2002 US IO'!AY80/'2002 US IO'!AY$92</f>
        <v>8.8302048523144876</v>
      </c>
      <c r="AZ80" s="106">
        <f>'2006 AMS'!$D$23/1000*'2002 US IO'!AZ80/'2002 US IO'!AZ$92</f>
        <v>1.7874740053564291</v>
      </c>
      <c r="BA80" s="108">
        <f>'2002 US IO'!BA80*('Energy Outputs'!$D$12*1000)/'2002 US IO'!BA$92</f>
        <v>1.8249549797598696</v>
      </c>
      <c r="BB80" s="108">
        <f>'2002 US IO'!BB80*('Energy Outputs'!$D$4*1000)/'2002 US IO'!BB$92</f>
        <v>1.3782323835225245</v>
      </c>
      <c r="BC80">
        <f>'2002 US IO'!BC80*'Wage Ratios'!$BI$5</f>
        <v>3.7815092814652442</v>
      </c>
      <c r="BD80" s="106">
        <f>'2006 AMS'!$D$24/1000*'2002 US IO'!BC80/'2002 US IO'!BC$92</f>
        <v>1.4915372634890136</v>
      </c>
      <c r="BE80">
        <f>'2002 US IO'!BE80*'Wage Ratios'!$BK$5</f>
        <v>7.6312879612829585</v>
      </c>
      <c r="BF80" s="106">
        <f>'2006 AMS'!$D$25/1000*'2002 US IO'!BE80/'2002 US IO'!BE$92</f>
        <v>2.3972055690744969</v>
      </c>
      <c r="BG80" s="106">
        <f>'2006 AMS'!$D$26/1000*'2002 US IO'!BF80/'2002 US IO'!BF$92</f>
        <v>1.5723697651917714</v>
      </c>
      <c r="BH80">
        <f>'2002 US IO'!BH80*'Wage Ratios'!$BN$5</f>
        <v>1.9483499377918228</v>
      </c>
      <c r="BI80">
        <f>'2002 US IO'!BI80*'Wage Ratios'!$BO$5</f>
        <v>0.12970234906634354</v>
      </c>
      <c r="BJ80">
        <f>'2002 US IO'!BJ80*'Wage Ratios'!$BP$5</f>
        <v>4.5525612172264515E-2</v>
      </c>
      <c r="BK80">
        <f>'2002 US IO'!BK80*'Wage Ratios'!$BQ$5</f>
        <v>4.7889867232094403</v>
      </c>
      <c r="BL80">
        <f>'2002 US IO'!BL80*'Wage Ratios'!$BR$5</f>
        <v>0.73992735035071688</v>
      </c>
      <c r="BM80">
        <f>'2002 US IO'!BM80*'Wage Ratios'!$BS$5</f>
        <v>0.14456156160800662</v>
      </c>
      <c r="BN80">
        <f>'2002 US IO'!BN80*'Wage Ratios'!$BT$5</f>
        <v>0.17481954011321788</v>
      </c>
      <c r="BO80">
        <f>'2002 US IO'!BO80*'Wage Ratios'!$BU$5</f>
        <v>0.20172304006048702</v>
      </c>
      <c r="BP80">
        <f>'2002 US IO'!BP80*'Wage Ratios'!$BV$5</f>
        <v>0.17929710936390605</v>
      </c>
      <c r="BQ80">
        <f>'2002 US IO'!BQ80*'Wage Ratios'!$BW$5</f>
        <v>53.405837776612216</v>
      </c>
      <c r="BR80" s="106">
        <f>'2006 AMS'!$D$27/1000*'2002 US IO'!BQ80/'2002 US IO'!BQ$92</f>
        <v>5.6287128234162056</v>
      </c>
      <c r="BS80">
        <f>'2002 US IO'!BS80*'Wage Ratios'!$BY$5</f>
        <v>0.23813854636919088</v>
      </c>
      <c r="BT80">
        <f>'2002 US IO'!BT80*'Wage Ratios'!$BZ$5</f>
        <v>4.3858354789910431E-2</v>
      </c>
      <c r="BU80">
        <f>'2002 US IO'!BU80*'Wage Ratios'!$CL$5</f>
        <v>0.91632108288000513</v>
      </c>
      <c r="BV80">
        <f>'2002 US IO'!BV80*'Wage Ratios'!$CG$5</f>
        <v>0.11133449382529848</v>
      </c>
      <c r="BW80">
        <f>'2002 US IO'!BW80*AVERAGE('Wage Ratios'!$CA$5:$CF$5,'Wage Ratios'!$CH$5:$CK$5)</f>
        <v>3.6983580996163155</v>
      </c>
      <c r="BX80">
        <f>'2002 US IO'!BX80*'Wage Ratios'!$CM$5</f>
        <v>0.30658305418937115</v>
      </c>
      <c r="BY80" s="106">
        <f>'2006 AMS'!$D$28/1000*'2002 US IO'!BX80/'2002 US IO'!BX$92</f>
        <v>0.17131862974208389</v>
      </c>
      <c r="BZ80" s="106">
        <f>'2006 AMS'!$D$29/1000*'2002 US IO'!BY80/'2002 US IO'!BY$92</f>
        <v>0.44009268108398464</v>
      </c>
      <c r="CA80">
        <f>'2002 US IO'!CA80*'Wage Ratios'!$CP$5</f>
        <v>212.99974698855311</v>
      </c>
      <c r="CB80" s="106">
        <f>'2006 AMS'!$D$30/1000*'2002 US IO'!CA80/'2002 US IO'!CA$92</f>
        <v>82.916144353808363</v>
      </c>
      <c r="CC80" s="106">
        <f>'2006 AMS'!$D$31/1000*'2002 US IO'!CB80/'2002 US IO'!CB$92</f>
        <v>473.63568987781883</v>
      </c>
      <c r="CD80" s="106">
        <f>'2006 AMS'!$D$32/1000*'2002 US IO'!CC80/'2002 US IO'!CC$92</f>
        <v>6.1293478793959331</v>
      </c>
      <c r="CE80" s="106">
        <f>'2006 AMS'!$D$33/1000*'2002 US IO'!CD80/'2002 US IO'!CD$92</f>
        <v>0.56246447091916929</v>
      </c>
      <c r="CF80" s="106">
        <f>'2006 AMS'!$D$34/1000*'2002 US IO'!CE80/'2002 US IO'!CE$92</f>
        <v>8.8756407301321847</v>
      </c>
      <c r="CG80" s="106">
        <f>'2006 AMS'!$D$35/1000*'2002 US IO'!CF80/'2002 US IO'!CF$92</f>
        <v>0.96068167388149484</v>
      </c>
      <c r="CH80">
        <f>'2002 US IO'!CH80*AVERAGE('Wage Ratios'!$CW$5:$CY$5)</f>
        <v>2.1713800838624748</v>
      </c>
      <c r="CI80" s="106">
        <f>'2006 AMS'!$D$36/1000*'2002 US IO'!CH80/'2002 US IO'!CH$92</f>
        <v>0.15543403397218639</v>
      </c>
      <c r="CJ80">
        <v>0</v>
      </c>
      <c r="CK80">
        <v>0</v>
      </c>
    </row>
    <row r="81" spans="1:90" x14ac:dyDescent="0.25">
      <c r="A81" t="s">
        <v>84</v>
      </c>
      <c r="B81">
        <f>'2002 US IO'!B81*AVERAGE('Wage Ratios'!$D$5:$F$5,'Wage Ratios'!$H$5)</f>
        <v>2.4020864996183829E-2</v>
      </c>
      <c r="C81">
        <f>'2002 US IO'!C81*'Wage Ratios'!$G$5</f>
        <v>0.30101659711632106</v>
      </c>
      <c r="D81">
        <f>'2002 US IO'!D81*'Wage Ratios'!$I$5</f>
        <v>0.69171980258507293</v>
      </c>
      <c r="E81">
        <f>'2002 US IO'!E81*'Wage Ratios'!$J$5</f>
        <v>0.49863833586873529</v>
      </c>
      <c r="F81">
        <f>'2002 US IO'!F81*'Wage Ratios'!$K$5</f>
        <v>8.2445331892900264E-2</v>
      </c>
      <c r="G81">
        <f>'2002 US IO'!G81*'Wage Ratios'!$L$5</f>
        <v>8.9624596155455181E-3</v>
      </c>
      <c r="H81">
        <f>'2002 US IO'!H81*'Wage Ratios'!$M$5</f>
        <v>0.53576398590388097</v>
      </c>
      <c r="I81" s="106">
        <f>'2006 AMS'!$D$5/1000*'2002 US IO'!I81/SUM('2002 US IO'!$I$2:$I$89)</f>
        <v>8.8867925345242193E-3</v>
      </c>
      <c r="J81">
        <f>'2002 US IO'!J81*'Wage Ratios'!$O$5</f>
        <v>0.48307402705160568</v>
      </c>
      <c r="K81">
        <f>'2002 US IO'!K81*'Wage Ratios'!$P$5</f>
        <v>0.25480221377015611</v>
      </c>
      <c r="L81">
        <f>'2002 US IO'!L81*'Wage Ratios'!$Q$5</f>
        <v>1.5440672835186993E-2</v>
      </c>
      <c r="M81">
        <f>'2002 US IO'!M81*'Wage Ratios'!$R$5</f>
        <v>4.4451248737968033E-2</v>
      </c>
      <c r="N81" s="106">
        <f>'2006 AMS'!$D$6/1000*'2002 US IO'!N81/SUM('2002 US IO'!$N$2:$N$89)</f>
        <v>2.1726511246811998E-2</v>
      </c>
      <c r="O81" s="106">
        <f>'2006 AMS'!$D$7/1000*'2002 US IO'!O81/'2002 US IO'!$O$92</f>
        <v>4.9386208473909343E-2</v>
      </c>
      <c r="P81" s="106">
        <f>'2006 AMS'!$D$8/1000*'2002 US IO'!P81/'2002 US IO'!$P$92</f>
        <v>2.1925410937597895E-2</v>
      </c>
      <c r="Q81">
        <f>'2002 US IO'!Q81*'Wage Ratios'!$V$5</f>
        <v>9.3555347176636106E-2</v>
      </c>
      <c r="R81" s="106">
        <f>'2006 AMS'!$D$9/1000*'2002 US IO'!R81/'2002 US IO'!$R$92</f>
        <v>0.28720474222940801</v>
      </c>
      <c r="S81" s="106">
        <f>'2006 AMS'!$D$10/1000*'2002 US IO'!S81/'2002 US IO'!$S$92</f>
        <v>0.26260646901508911</v>
      </c>
      <c r="T81" s="106">
        <f>'2006 AMS'!$D$11/1000*'2002 US IO'!T81/'2002 US IO'!$T$92</f>
        <v>1.1979134313689402E-2</v>
      </c>
      <c r="U81" s="106">
        <f>'2006 AMS'!$D$12/1000*'2002 US IO'!U81/'2002 US IO'!$U$92</f>
        <v>5.4343436988510588E-2</v>
      </c>
      <c r="V81" s="106">
        <f>'2006 AMS'!$D$13/1000*'2002 US IO'!V81/'2002 US IO'!V$92</f>
        <v>0.22448064882129987</v>
      </c>
      <c r="W81">
        <f>'2002 US IO'!W81*'Wage Ratios'!$AB$5</f>
        <v>1.562672247283069</v>
      </c>
      <c r="X81">
        <f>'2002 US IO'!X81*'Wage Ratios'!$AC$5</f>
        <v>2.1669008013634206</v>
      </c>
      <c r="Y81" s="108">
        <f>'2002 US IO'!Y81*('Energy Outputs'!$D$16*1000)/'2002 US IO'!Y$92</f>
        <v>8.5887135977218171E-2</v>
      </c>
      <c r="Z81" s="108">
        <f>'2002 US IO'!Z81*('Energy Outputs'!$D$20*1000)/'2002 US IO'!Z$92</f>
        <v>0.27100978004325388</v>
      </c>
      <c r="AA81" s="105">
        <f>'2002 US IO'!AA81*'Wage Ratios'!$AF$5</f>
        <v>3.0765410999984817E-2</v>
      </c>
      <c r="AB81">
        <f>'2002 US IO'!AB81*'Wage Ratios'!$AG$5</f>
        <v>0.78169946467562867</v>
      </c>
      <c r="AC81" s="106">
        <f>'2006 AMS'!$D$14/1000*'2002 US IO'!AC81/'2002 US IO'!AC$92</f>
        <v>0.125105441695297</v>
      </c>
      <c r="AD81">
        <f>'2002 US IO'!AD81*'Wage Ratios'!$AI$5</f>
        <v>4.1529247068190223E-2</v>
      </c>
      <c r="AE81">
        <f>'2002 US IO'!AE81*'Wage Ratios'!$AJ$5</f>
        <v>9.7479116843998612E-3</v>
      </c>
      <c r="AF81">
        <f>'2002 US IO'!AF81*'Wage Ratios'!$AK$5</f>
        <v>0.17469326115877581</v>
      </c>
      <c r="AG81">
        <f>'2002 US IO'!AG81*'Wage Ratios'!$AL$5</f>
        <v>4.2081675151841448E-2</v>
      </c>
      <c r="AH81">
        <f>'2002 US IO'!AH81*'Wage Ratios'!$AM$5</f>
        <v>3.225478871535789E-2</v>
      </c>
      <c r="AI81" s="106">
        <f>'2006 AMS'!$D$15/1000*'2002 US IO'!AI81/'2002 US IO'!AI$92</f>
        <v>1.3261001783011756E-2</v>
      </c>
      <c r="AJ81" s="106">
        <f>'2006 AMS'!$D$16/1000*'2002 US IO'!AJ81/'2002 US IO'!AJ$92</f>
        <v>0.18771057217067799</v>
      </c>
      <c r="AK81" s="106">
        <f>'2006 AMS'!$D$17/1000*'2002 US IO'!AK81/'2002 US IO'!AK$92</f>
        <v>0.10746542280825142</v>
      </c>
      <c r="AL81" s="106">
        <f>'2006 AMS'!$D$18/1000*'2002 US IO'!AL81/'2002 US IO'!AL$92</f>
        <v>7.6737500845092441E-2</v>
      </c>
      <c r="AM81" s="106">
        <f>'2006 AMS'!$D$19/1000*'2002 US IO'!AM81/'2002 US IO'!AM$92</f>
        <v>1.7724156271827846E-2</v>
      </c>
      <c r="AN81">
        <f>'2002 US IO'!AN81*'Wage Ratios'!$AS$5</f>
        <v>3.9587229643152895E-3</v>
      </c>
      <c r="AO81">
        <f>'2002 US IO'!AO81*'Wage Ratios'!$AT$5</f>
        <v>8.0754648990280134E-2</v>
      </c>
      <c r="AP81">
        <f>'2002 US IO'!AP81*'Wage Ratios'!$AU$5</f>
        <v>8.1108824636285382E-2</v>
      </c>
      <c r="AQ81">
        <f>'2002 US IO'!AQ81*'Wage Ratios'!$AV$5</f>
        <v>0.11860768822990422</v>
      </c>
      <c r="AR81">
        <f>'2002 US IO'!AR81*'Wage Ratios'!$AW$5</f>
        <v>0.12619535901904053</v>
      </c>
      <c r="AS81" s="106">
        <f>'2006 AMS'!$D$20/1000*'2002 US IO'!AS81/'2002 US IO'!AS$92</f>
        <v>9.8012144648853952E-2</v>
      </c>
      <c r="AT81" s="106">
        <f>'2006 AMS'!$D$21/1000*'2002 US IO'!AT81/'2002 US IO'!AT$92</f>
        <v>5.088896343977634</v>
      </c>
      <c r="AU81">
        <f>'2002 US IO'!AU81*'Wage Ratios'!$AZ$5</f>
        <v>7.8884233530550879E-2</v>
      </c>
      <c r="AV81">
        <f>'2002 US IO'!AV81*'Wage Ratios'!$BA$5</f>
        <v>4.26303925910725E-2</v>
      </c>
      <c r="AW81">
        <f>'2002 US IO'!AW81*'Wage Ratios'!$BB$5</f>
        <v>1.4191017823755609E-2</v>
      </c>
      <c r="AX81">
        <f>'2002 US IO'!AX81*'Wage Ratios'!$BC$5</f>
        <v>0.26184303476974047</v>
      </c>
      <c r="AY81" s="106">
        <f>'2006 AMS'!$D$22/1000*'2002 US IO'!AY81/'2002 US IO'!AY$92</f>
        <v>0.54859375559118517</v>
      </c>
      <c r="AZ81" s="106">
        <f>'2006 AMS'!$D$23/1000*'2002 US IO'!AZ81/'2002 US IO'!AZ$92</f>
        <v>8.4135790461873666E-2</v>
      </c>
      <c r="BA81" s="108">
        <f>'2002 US IO'!BA81*('Energy Outputs'!$D$12*1000)/'2002 US IO'!BA$92</f>
        <v>0.43989038643152012</v>
      </c>
      <c r="BB81" s="108">
        <f>'2002 US IO'!BB81*('Energy Outputs'!$D$4*1000)/'2002 US IO'!BB$92</f>
        <v>0.22974037365090066</v>
      </c>
      <c r="BC81">
        <f>'2002 US IO'!BC81*'Wage Ratios'!$BI$5</f>
        <v>0.61532973849743589</v>
      </c>
      <c r="BD81" s="106">
        <f>'2006 AMS'!$D$24/1000*'2002 US IO'!BC81/'2002 US IO'!BC$92</f>
        <v>0.24270394860600614</v>
      </c>
      <c r="BE81">
        <f>'2002 US IO'!BE81*'Wage Ratios'!$BK$5</f>
        <v>15.315001432844364</v>
      </c>
      <c r="BF81" s="106">
        <f>'2006 AMS'!$D$25/1000*'2002 US IO'!BE81/'2002 US IO'!BE$92</f>
        <v>4.810879488686763</v>
      </c>
      <c r="BG81" s="106">
        <f>'2006 AMS'!$D$26/1000*'2002 US IO'!BF81/'2002 US IO'!BF$92</f>
        <v>5.2570589032908975E-2</v>
      </c>
      <c r="BH81">
        <f>'2002 US IO'!BH81*'Wage Ratios'!$BN$5</f>
        <v>0.15744103853228181</v>
      </c>
      <c r="BI81">
        <f>'2002 US IO'!BI81*'Wage Ratios'!$BO$5</f>
        <v>3.2284518922361689E-3</v>
      </c>
      <c r="BJ81">
        <f>'2002 US IO'!BJ81*'Wage Ratios'!$BP$5</f>
        <v>2.6004306086751267E-2</v>
      </c>
      <c r="BK81">
        <f>'2002 US IO'!BK81*'Wage Ratios'!$BQ$5</f>
        <v>0.10961021929328044</v>
      </c>
      <c r="BL81">
        <f>'2002 US IO'!BL81*'Wage Ratios'!$BR$5</f>
        <v>2.6755969413614644E-2</v>
      </c>
      <c r="BM81">
        <f>'2002 US IO'!BM81*'Wage Ratios'!$BS$5</f>
        <v>6.84586868168017E-2</v>
      </c>
      <c r="BN81">
        <f>'2002 US IO'!BN81*'Wage Ratios'!$BT$5</f>
        <v>2.1249931401936754E-2</v>
      </c>
      <c r="BO81">
        <f>'2002 US IO'!BO81*'Wage Ratios'!$BU$5</f>
        <v>1.6849188849478659E-3</v>
      </c>
      <c r="BP81">
        <f>'2002 US IO'!BP81*'Wage Ratios'!$BV$5</f>
        <v>2.7681579988945305E-2</v>
      </c>
      <c r="BQ81">
        <f>'2002 US IO'!BQ81*'Wage Ratios'!$BW$5</f>
        <v>0.38939837484516299</v>
      </c>
      <c r="BR81" s="106">
        <f>'2006 AMS'!$D$27/1000*'2002 US IO'!BQ81/'2002 US IO'!BQ$92</f>
        <v>4.1040674899182082E-2</v>
      </c>
      <c r="BS81">
        <f>'2002 US IO'!BS81*'Wage Ratios'!$BY$5</f>
        <v>2.7433008718408328E-2</v>
      </c>
      <c r="BT81">
        <f>'2002 US IO'!BT81*'Wage Ratios'!$BZ$5</f>
        <v>9.2456524879029278E-2</v>
      </c>
      <c r="BU81">
        <f>'2002 US IO'!BU81*'Wage Ratios'!$CL$5</f>
        <v>1.2999139433778695</v>
      </c>
      <c r="BV81">
        <f>'2002 US IO'!BV81*'Wage Ratios'!$CG$5</f>
        <v>0.15794164688162587</v>
      </c>
      <c r="BW81">
        <f>'2002 US IO'!BW81*AVERAGE('Wage Ratios'!$CA$5:$CF$5,'Wage Ratios'!$CH$5:$CK$5)</f>
        <v>5.2465749736823302</v>
      </c>
      <c r="BX81">
        <f>'2002 US IO'!BX81*'Wage Ratios'!$CM$5</f>
        <v>6.5139064159199553E-2</v>
      </c>
      <c r="BY81" s="106">
        <f>'2006 AMS'!$D$28/1000*'2002 US IO'!BX81/'2002 US IO'!BX$92</f>
        <v>3.6399713102025201E-2</v>
      </c>
      <c r="BZ81" s="106">
        <f>'2006 AMS'!$D$29/1000*'2002 US IO'!BY81/'2002 US IO'!BY$92</f>
        <v>2.7029679793038882E-2</v>
      </c>
      <c r="CA81">
        <f>'2002 US IO'!CA81*'Wage Ratios'!$CP$5</f>
        <v>4.2349651482681576</v>
      </c>
      <c r="CB81" s="106">
        <f>'2006 AMS'!$D$30/1000*'2002 US IO'!CA81/'2002 US IO'!CA$92</f>
        <v>1.6485793365098276</v>
      </c>
      <c r="CC81" s="106">
        <f>'2006 AMS'!$D$31/1000*'2002 US IO'!CB81/'2002 US IO'!CB$92</f>
        <v>5.8205158811264937E-2</v>
      </c>
      <c r="CD81" s="106">
        <f>'2006 AMS'!$D$32/1000*'2002 US IO'!CC81/'2002 US IO'!CC$92</f>
        <v>163.08490869369845</v>
      </c>
      <c r="CE81" s="106">
        <f>'2006 AMS'!$D$33/1000*'2002 US IO'!CD81/'2002 US IO'!CD$92</f>
        <v>5.0589250366417433</v>
      </c>
      <c r="CF81" s="106">
        <f>'2006 AMS'!$D$34/1000*'2002 US IO'!CE81/'2002 US IO'!CE$92</f>
        <v>1.925577287545676</v>
      </c>
      <c r="CG81" s="106">
        <f>'2006 AMS'!$D$35/1000*'2002 US IO'!CF81/'2002 US IO'!CF$92</f>
        <v>0.74045846664659021</v>
      </c>
      <c r="CH81">
        <f>'2002 US IO'!CH81*AVERAGE('Wage Ratios'!$CW$5:$CY$5)</f>
        <v>1.3293416019786324</v>
      </c>
      <c r="CI81" s="106">
        <f>'2006 AMS'!$D$36/1000*'2002 US IO'!CH81/'2002 US IO'!CH$92</f>
        <v>9.5158341581102077E-2</v>
      </c>
      <c r="CJ81">
        <v>0</v>
      </c>
      <c r="CK81">
        <v>0</v>
      </c>
    </row>
    <row r="82" spans="1:90" x14ac:dyDescent="0.25">
      <c r="A82" t="s">
        <v>83</v>
      </c>
      <c r="B82">
        <f>'2002 US IO'!B82*AVERAGE('Wage Ratios'!$D$5:$F$5,'Wage Ratios'!$H$5)</f>
        <v>4.002457292688491E-2</v>
      </c>
      <c r="C82">
        <f>'2002 US IO'!C82*'Wage Ratios'!$G$5</f>
        <v>0.51369432157155104</v>
      </c>
      <c r="D82">
        <f>'2002 US IO'!D82*'Wage Ratios'!$I$5</f>
        <v>22.90163444562851</v>
      </c>
      <c r="E82">
        <f>'2002 US IO'!E82*'Wage Ratios'!$J$5</f>
        <v>13.063173290375536</v>
      </c>
      <c r="F82">
        <f>'2002 US IO'!F82*'Wage Ratios'!$K$5</f>
        <v>0.12466036534904516</v>
      </c>
      <c r="G82">
        <f>'2002 US IO'!G82*'Wage Ratios'!$L$5</f>
        <v>1.4091474154777297E-2</v>
      </c>
      <c r="H82">
        <f>'2002 US IO'!H82*'Wage Ratios'!$M$5</f>
        <v>0.95922722982281616</v>
      </c>
      <c r="I82" s="106">
        <f>'2006 AMS'!$D$5/1000*'2002 US IO'!I82/SUM('2002 US IO'!$I$2:$I$89)</f>
        <v>1.9138350185708017E-2</v>
      </c>
      <c r="J82">
        <f>'2002 US IO'!J82*'Wage Ratios'!$O$5</f>
        <v>1.0706568799037459</v>
      </c>
      <c r="K82">
        <f>'2002 US IO'!K82*'Wage Ratios'!$P$5</f>
        <v>0.45858051118498344</v>
      </c>
      <c r="L82">
        <f>'2002 US IO'!L82*'Wage Ratios'!$Q$5</f>
        <v>2.4374779596461962E-2</v>
      </c>
      <c r="M82">
        <f>'2002 US IO'!M82*'Wage Ratios'!$R$5</f>
        <v>0.10134180306844134</v>
      </c>
      <c r="N82" s="106">
        <f>'2006 AMS'!$D$6/1000*'2002 US IO'!N82/SUM('2002 US IO'!$N$2:$N$89)</f>
        <v>3.4369836368243117E-2</v>
      </c>
      <c r="O82" s="106">
        <f>'2006 AMS'!$D$7/1000*'2002 US IO'!O82/'2002 US IO'!$O$92</f>
        <v>0.1120381670582386</v>
      </c>
      <c r="P82" s="106">
        <f>'2006 AMS'!$D$8/1000*'2002 US IO'!P82/'2002 US IO'!$P$92</f>
        <v>4.491558684686317E-2</v>
      </c>
      <c r="Q82">
        <f>'2002 US IO'!Q82*'Wage Ratios'!$V$5</f>
        <v>0.16635623077945288</v>
      </c>
      <c r="R82" s="106">
        <f>'2006 AMS'!$D$9/1000*'2002 US IO'!R82/'2002 US IO'!$R$92</f>
        <v>0.4798001042761102</v>
      </c>
      <c r="S82" s="106">
        <f>'2006 AMS'!$D$10/1000*'2002 US IO'!S82/'2002 US IO'!$S$92</f>
        <v>0.60053486913323106</v>
      </c>
      <c r="T82" s="106">
        <f>'2006 AMS'!$D$11/1000*'2002 US IO'!T82/'2002 US IO'!$T$92</f>
        <v>2.9872832068583582E-2</v>
      </c>
      <c r="U82" s="106">
        <f>'2006 AMS'!$D$12/1000*'2002 US IO'!U82/'2002 US IO'!$U$92</f>
        <v>8.7927630668099513E-2</v>
      </c>
      <c r="V82" s="106">
        <f>'2006 AMS'!$D$13/1000*'2002 US IO'!V82/'2002 US IO'!V$92</f>
        <v>0.55182436788309575</v>
      </c>
      <c r="W82">
        <f>'2002 US IO'!W82*'Wage Ratios'!$AB$5</f>
        <v>3.2089701187055013</v>
      </c>
      <c r="X82">
        <f>'2002 US IO'!X82*'Wage Ratios'!$AC$5</f>
        <v>4.0832379974079061</v>
      </c>
      <c r="Y82" s="108">
        <f>'2002 US IO'!Y82*('Energy Outputs'!$D$16*1000)/'2002 US IO'!Y$92</f>
        <v>0.25738444627895812</v>
      </c>
      <c r="Z82" s="108">
        <f>'2002 US IO'!Z82*('Energy Outputs'!$D$20*1000)/'2002 US IO'!Z$92</f>
        <v>0.52893367586858864</v>
      </c>
      <c r="AA82" s="105">
        <f>'2002 US IO'!AA82*'Wage Ratios'!$AF$5</f>
        <v>4.5509005416463272E-2</v>
      </c>
      <c r="AB82">
        <f>'2002 US IO'!AB82*'Wage Ratios'!$AG$5</f>
        <v>1.6128231053844575</v>
      </c>
      <c r="AC82" s="106">
        <f>'2006 AMS'!$D$14/1000*'2002 US IO'!AC82/'2002 US IO'!AC$92</f>
        <v>0.38494516324569789</v>
      </c>
      <c r="AD82">
        <f>'2002 US IO'!AD82*'Wage Ratios'!$AI$5</f>
        <v>6.0721023000343884E-2</v>
      </c>
      <c r="AE82">
        <f>'2002 US IO'!AE82*'Wage Ratios'!$AJ$5</f>
        <v>1.4821779107845561E-2</v>
      </c>
      <c r="AF82">
        <f>'2002 US IO'!AF82*'Wage Ratios'!$AK$5</f>
        <v>0.28470024663252397</v>
      </c>
      <c r="AG82">
        <f>'2002 US IO'!AG82*'Wage Ratios'!$AL$5</f>
        <v>0.1121320668155005</v>
      </c>
      <c r="AH82">
        <f>'2002 US IO'!AH82*'Wage Ratios'!$AM$5</f>
        <v>4.7162539210813433E-2</v>
      </c>
      <c r="AI82" s="106">
        <f>'2006 AMS'!$D$15/1000*'2002 US IO'!AI82/'2002 US IO'!AI$92</f>
        <v>3.5159333992684359E-2</v>
      </c>
      <c r="AJ82" s="106">
        <f>'2006 AMS'!$D$16/1000*'2002 US IO'!AJ82/'2002 US IO'!AJ$92</f>
        <v>0.30329614218891804</v>
      </c>
      <c r="AK82" s="106">
        <f>'2006 AMS'!$D$17/1000*'2002 US IO'!AK82/'2002 US IO'!AK$92</f>
        <v>0.22319195655656823</v>
      </c>
      <c r="AL82" s="106">
        <f>'2006 AMS'!$D$18/1000*'2002 US IO'!AL82/'2002 US IO'!AL$92</f>
        <v>0.19176299222210458</v>
      </c>
      <c r="AM82" s="106">
        <f>'2006 AMS'!$D$19/1000*'2002 US IO'!AM82/'2002 US IO'!AM$92</f>
        <v>3.7410847906491941E-2</v>
      </c>
      <c r="AN82">
        <f>'2002 US IO'!AN82*'Wage Ratios'!$AS$5</f>
        <v>1.1650434446878783E-2</v>
      </c>
      <c r="AO82">
        <f>'2002 US IO'!AO82*'Wage Ratios'!$AT$5</f>
        <v>0.16716980376385976</v>
      </c>
      <c r="AP82">
        <f>'2002 US IO'!AP82*'Wage Ratios'!$AU$5</f>
        <v>0.22371311116352016</v>
      </c>
      <c r="AQ82">
        <f>'2002 US IO'!AQ82*'Wage Ratios'!$AV$5</f>
        <v>0.22038068341291828</v>
      </c>
      <c r="AR82">
        <f>'2002 US IO'!AR82*'Wage Ratios'!$AW$5</f>
        <v>0.2238448463760232</v>
      </c>
      <c r="AS82" s="106">
        <f>'2006 AMS'!$D$20/1000*'2002 US IO'!AS82/'2002 US IO'!AS$92</f>
        <v>0.26104335999331801</v>
      </c>
      <c r="AT82" s="106">
        <f>'2006 AMS'!$D$21/1000*'2002 US IO'!AT82/'2002 US IO'!AT$92</f>
        <v>19.001118994087953</v>
      </c>
      <c r="AU82">
        <f>'2002 US IO'!AU82*'Wage Ratios'!$AZ$5</f>
        <v>0.1251471367578621</v>
      </c>
      <c r="AV82">
        <f>'2002 US IO'!AV82*'Wage Ratios'!$BA$5</f>
        <v>7.4430307147901678E-2</v>
      </c>
      <c r="AW82">
        <f>'2002 US IO'!AW82*'Wage Ratios'!$BB$5</f>
        <v>2.2297665587964078E-2</v>
      </c>
      <c r="AX82">
        <f>'2002 US IO'!AX82*'Wage Ratios'!$BC$5</f>
        <v>0.39188407231861189</v>
      </c>
      <c r="AY82" s="106">
        <f>'2006 AMS'!$D$22/1000*'2002 US IO'!AY82/'2002 US IO'!AY$92</f>
        <v>1.9964338867462599</v>
      </c>
      <c r="AZ82" s="106">
        <f>'2006 AMS'!$D$23/1000*'2002 US IO'!AZ82/'2002 US IO'!AZ$92</f>
        <v>0.26855871233548823</v>
      </c>
      <c r="BA82" s="108">
        <f>'2002 US IO'!BA82*('Energy Outputs'!$D$12*1000)/'2002 US IO'!BA$92</f>
        <v>0.74555614972752815</v>
      </c>
      <c r="BB82" s="108">
        <f>'2002 US IO'!BB82*('Energy Outputs'!$D$4*1000)/'2002 US IO'!BB$92</f>
        <v>0.38453809832748143</v>
      </c>
      <c r="BC82">
        <f>'2002 US IO'!BC82*'Wage Ratios'!$BI$5</f>
        <v>1.194855970717192</v>
      </c>
      <c r="BD82" s="106">
        <f>'2006 AMS'!$D$24/1000*'2002 US IO'!BC82/'2002 US IO'!BC$92</f>
        <v>0.47128595282370439</v>
      </c>
      <c r="BE82">
        <f>'2002 US IO'!BE82*'Wage Ratios'!$BK$5</f>
        <v>25.371235161593201</v>
      </c>
      <c r="BF82" s="106">
        <f>'2006 AMS'!$D$25/1000*'2002 US IO'!BE82/'2002 US IO'!BE$92</f>
        <v>7.9698298022873901</v>
      </c>
      <c r="BG82" s="106">
        <f>'2006 AMS'!$D$26/1000*'2002 US IO'!BF82/'2002 US IO'!BF$92</f>
        <v>0.12734561026529162</v>
      </c>
      <c r="BH82">
        <f>'2002 US IO'!BH82*'Wage Ratios'!$BN$5</f>
        <v>0.32933274270208751</v>
      </c>
      <c r="BI82">
        <f>'2002 US IO'!BI82*'Wage Ratios'!$BO$5</f>
        <v>1.0421883612633867E-2</v>
      </c>
      <c r="BJ82">
        <f>'2002 US IO'!BJ82*'Wage Ratios'!$BP$5</f>
        <v>3.8144960302537528E-2</v>
      </c>
      <c r="BK82">
        <f>'2002 US IO'!BK82*'Wage Ratios'!$BQ$5</f>
        <v>0.21604521817449213</v>
      </c>
      <c r="BL82">
        <f>'2002 US IO'!BL82*'Wage Ratios'!$BR$5</f>
        <v>7.4609468411303378E-2</v>
      </c>
      <c r="BM82">
        <f>'2002 US IO'!BM82*'Wage Ratios'!$BS$5</f>
        <v>7.8328551597767304E-2</v>
      </c>
      <c r="BN82">
        <f>'2002 US IO'!BN82*'Wage Ratios'!$BT$5</f>
        <v>4.0194336392890363E-2</v>
      </c>
      <c r="BO82">
        <f>'2002 US IO'!BO82*'Wage Ratios'!$BU$5</f>
        <v>4.6878185649792134E-3</v>
      </c>
      <c r="BP82">
        <f>'2002 US IO'!BP82*'Wage Ratios'!$BV$5</f>
        <v>4.1208178242258447E-2</v>
      </c>
      <c r="BQ82">
        <f>'2002 US IO'!BQ82*'Wage Ratios'!$BW$5</f>
        <v>3.8517059510338347</v>
      </c>
      <c r="BR82" s="106">
        <f>'2006 AMS'!$D$27/1000*'2002 US IO'!BQ82/'2002 US IO'!BQ$92</f>
        <v>0.40595087693029219</v>
      </c>
      <c r="BS82">
        <f>'2002 US IO'!BS82*'Wage Ratios'!$BY$5</f>
        <v>5.3317730337645183E-2</v>
      </c>
      <c r="BT82">
        <f>'2002 US IO'!BT82*'Wage Ratios'!$BZ$5</f>
        <v>6.2859165489592366</v>
      </c>
      <c r="BU82">
        <f>'2002 US IO'!BU82*'Wage Ratios'!$CL$5</f>
        <v>0.93638087651806257</v>
      </c>
      <c r="BV82">
        <f>'2002 US IO'!BV82*'Wage Ratios'!$CG$5</f>
        <v>0.11377179120135976</v>
      </c>
      <c r="BW82">
        <f>'2002 US IO'!BW82*AVERAGE('Wage Ratios'!$CA$5:$CF$5,'Wage Ratios'!$CH$5:$CK$5)</f>
        <v>3.7793213140004775</v>
      </c>
      <c r="BX82">
        <f>'2002 US IO'!BX82*'Wage Ratios'!$CM$5</f>
        <v>0.11821566101693494</v>
      </c>
      <c r="BY82" s="106">
        <f>'2006 AMS'!$D$28/1000*'2002 US IO'!BX82/'2002 US IO'!BX$92</f>
        <v>6.6058918726037363E-2</v>
      </c>
      <c r="BZ82" s="106">
        <f>'2006 AMS'!$D$29/1000*'2002 US IO'!BY82/'2002 US IO'!BY$92</f>
        <v>5.887047723267675E-2</v>
      </c>
      <c r="CA82">
        <f>'2002 US IO'!CA82*'Wage Ratios'!$CP$5</f>
        <v>9.1888887650456184</v>
      </c>
      <c r="CB82" s="106">
        <f>'2006 AMS'!$D$30/1000*'2002 US IO'!CA82/'2002 US IO'!CA$92</f>
        <v>3.5770334850893333</v>
      </c>
      <c r="CC82" s="106">
        <f>'2006 AMS'!$D$31/1000*'2002 US IO'!CB82/'2002 US IO'!CB$92</f>
        <v>0.10786487661215008</v>
      </c>
      <c r="CD82" s="106">
        <f>'2006 AMS'!$D$32/1000*'2002 US IO'!CC82/'2002 US IO'!CC$92</f>
        <v>494.8375225555223</v>
      </c>
      <c r="CE82" s="106">
        <f>'2006 AMS'!$D$33/1000*'2002 US IO'!CD82/'2002 US IO'!CD$92</f>
        <v>5.2284063080020067</v>
      </c>
      <c r="CF82" s="106">
        <f>'2006 AMS'!$D$34/1000*'2002 US IO'!CE82/'2002 US IO'!CE$92</f>
        <v>4.8508020191429688</v>
      </c>
      <c r="CG82" s="106">
        <f>'2006 AMS'!$D$35/1000*'2002 US IO'!CF82/'2002 US IO'!CF$92</f>
        <v>1.1277951745882719</v>
      </c>
      <c r="CH82">
        <f>'2002 US IO'!CH82*AVERAGE('Wage Ratios'!$CW$5:$CY$5)</f>
        <v>2.0080680019019246</v>
      </c>
      <c r="CI82" s="106">
        <f>'2006 AMS'!$D$36/1000*'2002 US IO'!CH82/'2002 US IO'!CH$92</f>
        <v>0.14374365517384594</v>
      </c>
      <c r="CJ82">
        <v>0</v>
      </c>
      <c r="CK82">
        <v>0</v>
      </c>
    </row>
    <row r="83" spans="1:90" x14ac:dyDescent="0.25">
      <c r="A83" t="s">
        <v>82</v>
      </c>
      <c r="B83">
        <f>'2002 US IO'!B83*AVERAGE('Wage Ratios'!$D$5:$F$5,'Wage Ratios'!$H$5)</f>
        <v>5.0474439531430652E-2</v>
      </c>
      <c r="C83">
        <f>'2002 US IO'!C83*'Wage Ratios'!$G$5</f>
        <v>0.90747972706365942</v>
      </c>
      <c r="D83">
        <f>'2002 US IO'!D83*'Wage Ratios'!$I$5</f>
        <v>1.3824098799830091</v>
      </c>
      <c r="E83">
        <f>'2002 US IO'!E83*'Wage Ratios'!$J$5</f>
        <v>1.4194338450787269</v>
      </c>
      <c r="F83">
        <f>'2002 US IO'!F83*'Wage Ratios'!$K$5</f>
        <v>0.13827267841955873</v>
      </c>
      <c r="G83">
        <f>'2002 US IO'!G83*'Wage Ratios'!$L$5</f>
        <v>5.2034883872504517E-2</v>
      </c>
      <c r="H83">
        <f>'2002 US IO'!H83*'Wage Ratios'!$M$5</f>
        <v>1.0444240171454213</v>
      </c>
      <c r="I83" s="106">
        <f>'2006 AMS'!$D$5/1000*'2002 US IO'!I83/SUM('2002 US IO'!$I$2:$I$89)</f>
        <v>0.24337993600587582</v>
      </c>
      <c r="J83">
        <f>'2002 US IO'!J83*'Wage Ratios'!$O$5</f>
        <v>1.3370475832776532</v>
      </c>
      <c r="K83">
        <f>'2002 US IO'!K83*'Wage Ratios'!$P$5</f>
        <v>0.23293701072064787</v>
      </c>
      <c r="L83">
        <f>'2002 US IO'!L83*'Wage Ratios'!$Q$5</f>
        <v>9.8478964723149928E-3</v>
      </c>
      <c r="M83">
        <f>'2002 US IO'!M83*'Wage Ratios'!$R$5</f>
        <v>0.23236624036740924</v>
      </c>
      <c r="N83" s="106">
        <f>'2006 AMS'!$D$6/1000*'2002 US IO'!N83/SUM('2002 US IO'!$N$2:$N$89)</f>
        <v>5.8985868655086836E-2</v>
      </c>
      <c r="O83" s="106">
        <f>'2006 AMS'!$D$7/1000*'2002 US IO'!O83/'2002 US IO'!$O$92</f>
        <v>0.22127184386674978</v>
      </c>
      <c r="P83" s="106">
        <f>'2006 AMS'!$D$8/1000*'2002 US IO'!P83/'2002 US IO'!$P$92</f>
        <v>9.2384167763267994E-2</v>
      </c>
      <c r="Q83">
        <f>'2002 US IO'!Q83*'Wage Ratios'!$V$5</f>
        <v>0.58592328202177379</v>
      </c>
      <c r="R83" s="106">
        <f>'2006 AMS'!$D$9/1000*'2002 US IO'!R83/'2002 US IO'!$R$92</f>
        <v>0.97042434780965225</v>
      </c>
      <c r="S83" s="106">
        <f>'2006 AMS'!$D$10/1000*'2002 US IO'!S83/'2002 US IO'!$S$92</f>
        <v>3.2451688789106266</v>
      </c>
      <c r="T83" s="106">
        <f>'2006 AMS'!$D$11/1000*'2002 US IO'!T83/'2002 US IO'!$T$92</f>
        <v>9.529712901778134E-2</v>
      </c>
      <c r="U83" s="106">
        <f>'2006 AMS'!$D$12/1000*'2002 US IO'!U83/'2002 US IO'!$U$92</f>
        <v>0.14547300915918729</v>
      </c>
      <c r="V83" s="106">
        <f>'2006 AMS'!$D$13/1000*'2002 US IO'!V83/'2002 US IO'!V$92</f>
        <v>1.4880854382247426</v>
      </c>
      <c r="W83">
        <f>'2002 US IO'!W83*'Wage Ratios'!$AB$5</f>
        <v>11.135946846162094</v>
      </c>
      <c r="X83">
        <f>'2002 US IO'!X83*'Wage Ratios'!$AC$5</f>
        <v>14.077468471250564</v>
      </c>
      <c r="Y83" s="108">
        <f>'2002 US IO'!Y83*('Energy Outputs'!$D$16*1000)/'2002 US IO'!Y$92</f>
        <v>0.55987558421407635</v>
      </c>
      <c r="Z83" s="108">
        <f>'2002 US IO'!Z83*('Energy Outputs'!$D$20*1000)/'2002 US IO'!Z$92</f>
        <v>1.2622850483025245</v>
      </c>
      <c r="AA83" s="105">
        <f>'2002 US IO'!AA83*'Wage Ratios'!$AF$5</f>
        <v>6.4942563184791025E-2</v>
      </c>
      <c r="AB83">
        <f>'2002 US IO'!AB83*'Wage Ratios'!$AG$5</f>
        <v>3.4500333876202949</v>
      </c>
      <c r="AC83" s="106">
        <f>'2006 AMS'!$D$14/1000*'2002 US IO'!AC83/'2002 US IO'!AC$92</f>
        <v>2.6614975241367165</v>
      </c>
      <c r="AD83">
        <f>'2002 US IO'!AD83*'Wage Ratios'!$AI$5</f>
        <v>4.0323722951788439E-2</v>
      </c>
      <c r="AE83">
        <f>'2002 US IO'!AE83*'Wage Ratios'!$AJ$5</f>
        <v>9.1307181203054838E-2</v>
      </c>
      <c r="AF83">
        <f>'2002 US IO'!AF83*'Wage Ratios'!$AK$5</f>
        <v>0.52241123033011894</v>
      </c>
      <c r="AG83">
        <f>'2002 US IO'!AG83*'Wage Ratios'!$AL$5</f>
        <v>0.28027039542146326</v>
      </c>
      <c r="AH83">
        <f>'2002 US IO'!AH83*'Wage Ratios'!$AM$5</f>
        <v>1.6274197768918384E-2</v>
      </c>
      <c r="AI83" s="106">
        <f>'2006 AMS'!$D$15/1000*'2002 US IO'!AI83/'2002 US IO'!AI$92</f>
        <v>0.20014677350977392</v>
      </c>
      <c r="AJ83" s="106">
        <f>'2006 AMS'!$D$16/1000*'2002 US IO'!AJ83/'2002 US IO'!AJ$92</f>
        <v>0.390860853103632</v>
      </c>
      <c r="AK83" s="106">
        <f>'2006 AMS'!$D$17/1000*'2002 US IO'!AK83/'2002 US IO'!AK$92</f>
        <v>0.26944717432874288</v>
      </c>
      <c r="AL83" s="106">
        <f>'2006 AMS'!$D$18/1000*'2002 US IO'!AL83/'2002 US IO'!AL$92</f>
        <v>0.24173643482337109</v>
      </c>
      <c r="AM83" s="106">
        <f>'2006 AMS'!$D$19/1000*'2002 US IO'!AM83/'2002 US IO'!AM$92</f>
        <v>5.8764295142030874E-2</v>
      </c>
      <c r="AN83">
        <f>'2002 US IO'!AN83*'Wage Ratios'!$AS$5</f>
        <v>3.2143377097012024E-2</v>
      </c>
      <c r="AO83">
        <f>'2002 US IO'!AO83*'Wage Ratios'!$AT$5</f>
        <v>0.34878076393817159</v>
      </c>
      <c r="AP83">
        <f>'2002 US IO'!AP83*'Wage Ratios'!$AU$5</f>
        <v>0.43929224154574747</v>
      </c>
      <c r="AQ83">
        <f>'2002 US IO'!AQ83*'Wage Ratios'!$AV$5</f>
        <v>0.19985115596310099</v>
      </c>
      <c r="AR83">
        <f>'2002 US IO'!AR83*'Wage Ratios'!$AW$5</f>
        <v>1.7499407019453894</v>
      </c>
      <c r="AS83" s="106">
        <f>'2006 AMS'!$D$20/1000*'2002 US IO'!AS83/'2002 US IO'!AS$92</f>
        <v>0.75660461409495594</v>
      </c>
      <c r="AT83" s="106">
        <f>'2006 AMS'!$D$21/1000*'2002 US IO'!AT83/'2002 US IO'!AT$92</f>
        <v>13.205075478323547</v>
      </c>
      <c r="AU83">
        <f>'2002 US IO'!AU83*'Wage Ratios'!$AZ$5</f>
        <v>9.4829592658904796E-2</v>
      </c>
      <c r="AV83">
        <f>'2002 US IO'!AV83*'Wage Ratios'!$BA$5</f>
        <v>0.2234096806764094</v>
      </c>
      <c r="AW83">
        <f>'2002 US IO'!AW83*'Wage Ratios'!$BB$5</f>
        <v>4.703193200420127E-2</v>
      </c>
      <c r="AX83">
        <f>'2002 US IO'!AX83*'Wage Ratios'!$BC$5</f>
        <v>2.6550354005546293</v>
      </c>
      <c r="AY83" s="106">
        <f>'2006 AMS'!$D$22/1000*'2002 US IO'!AY83/'2002 US IO'!AY$92</f>
        <v>5.8358019360405002</v>
      </c>
      <c r="AZ83" s="106">
        <f>'2006 AMS'!$D$23/1000*'2002 US IO'!AZ83/'2002 US IO'!AZ$92</f>
        <v>0.39409324111099742</v>
      </c>
      <c r="BA83" s="108">
        <f>'2002 US IO'!BA83*('Energy Outputs'!$D$12*1000)/'2002 US IO'!BA$92</f>
        <v>0.42887356605639287</v>
      </c>
      <c r="BB83" s="108">
        <f>'2002 US IO'!BB83*('Energy Outputs'!$D$4*1000)/'2002 US IO'!BB$92</f>
        <v>0.4369548722544076</v>
      </c>
      <c r="BC83">
        <f>'2002 US IO'!BC83*'Wage Ratios'!$BI$5</f>
        <v>2.8366594230536437</v>
      </c>
      <c r="BD83" s="106">
        <f>'2006 AMS'!$D$24/1000*'2002 US IO'!BC83/'2002 US IO'!BC$92</f>
        <v>1.1188609939553953</v>
      </c>
      <c r="BE83">
        <f>'2002 US IO'!BE83*'Wage Ratios'!$BK$5</f>
        <v>54.026057768569558</v>
      </c>
      <c r="BF83" s="106">
        <f>'2006 AMS'!$D$25/1000*'2002 US IO'!BE83/'2002 US IO'!BE$92</f>
        <v>16.97112823091296</v>
      </c>
      <c r="BG83" s="106">
        <f>'2006 AMS'!$D$26/1000*'2002 US IO'!BF83/'2002 US IO'!BF$92</f>
        <v>0.46227049473547499</v>
      </c>
      <c r="BH83">
        <f>'2002 US IO'!BH83*'Wage Ratios'!$BN$5</f>
        <v>0.45556910732541622</v>
      </c>
      <c r="BI83">
        <f>'2002 US IO'!BI83*'Wage Ratios'!$BO$5</f>
        <v>0.11019997247215242</v>
      </c>
      <c r="BJ83">
        <f>'2002 US IO'!BJ83*'Wage Ratios'!$BP$5</f>
        <v>6.3538142760580377E-3</v>
      </c>
      <c r="BK83">
        <f>'2002 US IO'!BK83*'Wage Ratios'!$BQ$5</f>
        <v>0.71705613948396296</v>
      </c>
      <c r="BL83">
        <f>'2002 US IO'!BL83*'Wage Ratios'!$BR$5</f>
        <v>0.3307484106398525</v>
      </c>
      <c r="BM83">
        <f>'2002 US IO'!BM83*'Wage Ratios'!$BS$5</f>
        <v>7.8137269256647823E-2</v>
      </c>
      <c r="BN83">
        <f>'2002 US IO'!BN83*'Wage Ratios'!$BT$5</f>
        <v>5.650730753515848E-2</v>
      </c>
      <c r="BO83">
        <f>'2002 US IO'!BO83*'Wage Ratios'!$BU$5</f>
        <v>0.22819942801416318</v>
      </c>
      <c r="BP83">
        <f>'2002 US IO'!BP83*'Wage Ratios'!$BV$5</f>
        <v>0.17981669993837879</v>
      </c>
      <c r="BQ83">
        <f>'2002 US IO'!BQ83*'Wage Ratios'!$BW$5</f>
        <v>1.6889114828239937</v>
      </c>
      <c r="BR83" s="106">
        <f>'2006 AMS'!$D$27/1000*'2002 US IO'!BQ83/'2002 US IO'!BQ$92</f>
        <v>0.17800296965193171</v>
      </c>
      <c r="BS83">
        <f>'2002 US IO'!BS83*'Wage Ratios'!$BY$5</f>
        <v>1.3705916785110821</v>
      </c>
      <c r="BT83">
        <f>'2002 US IO'!BT83*'Wage Ratios'!$BZ$5</f>
        <v>1.2807013417895375E-2</v>
      </c>
      <c r="BU83">
        <f>'2002 US IO'!BU83*'Wage Ratios'!$CL$5</f>
        <v>0.20384540686010555</v>
      </c>
      <c r="BV83">
        <f>'2002 US IO'!BV83*'Wage Ratios'!$CG$5</f>
        <v>2.4767546677035106E-2</v>
      </c>
      <c r="BW83">
        <f>'2002 US IO'!BW83*AVERAGE('Wage Ratios'!$CA$5:$CF$5,'Wage Ratios'!$CH$5:$CK$5)</f>
        <v>0.82273924022479261</v>
      </c>
      <c r="BX83">
        <f>'2002 US IO'!BX83*'Wage Ratios'!$CM$5</f>
        <v>5.8212238824565062E-2</v>
      </c>
      <c r="BY83" s="106">
        <f>'2006 AMS'!$D$28/1000*'2002 US IO'!BX83/'2002 US IO'!BX$92</f>
        <v>3.252900267437276E-2</v>
      </c>
      <c r="BZ83" s="106">
        <f>'2006 AMS'!$D$29/1000*'2002 US IO'!BY83/'2002 US IO'!BY$92</f>
        <v>7.630722432068332E-2</v>
      </c>
      <c r="CA83">
        <f>'2002 US IO'!CA83*'Wage Ratios'!$CP$5</f>
        <v>146.89757035629458</v>
      </c>
      <c r="CB83" s="106">
        <f>'2006 AMS'!$D$30/1000*'2002 US IO'!CA83/'2002 US IO'!CA$92</f>
        <v>57.18401228683534</v>
      </c>
      <c r="CC83" s="106">
        <f>'2006 AMS'!$D$31/1000*'2002 US IO'!CB83/'2002 US IO'!CB$92</f>
        <v>0.11450942273337632</v>
      </c>
      <c r="CD83" s="106">
        <f>'2006 AMS'!$D$32/1000*'2002 US IO'!CC83/'2002 US IO'!CC$92</f>
        <v>1.5184010125728975</v>
      </c>
      <c r="CE83" s="106">
        <f>'2006 AMS'!$D$33/1000*'2002 US IO'!CD83/'2002 US IO'!CD$92</f>
        <v>0.40220711464534409</v>
      </c>
      <c r="CF83" s="106">
        <f>'2006 AMS'!$D$34/1000*'2002 US IO'!CE83/'2002 US IO'!CE$92</f>
        <v>460.54468273438522</v>
      </c>
      <c r="CG83" s="106">
        <f>'2006 AMS'!$D$35/1000*'2002 US IO'!CF83/'2002 US IO'!CF$92</f>
        <v>0.21833943873597753</v>
      </c>
      <c r="CH83">
        <f>'2002 US IO'!CH83*AVERAGE('Wage Ratios'!$CW$5:$CY$5)</f>
        <v>3.1155953724009207</v>
      </c>
      <c r="CI83" s="106">
        <f>'2006 AMS'!$D$36/1000*'2002 US IO'!CH83/'2002 US IO'!CH$92</f>
        <v>0.22302385499268623</v>
      </c>
      <c r="CJ83">
        <v>0</v>
      </c>
      <c r="CK83">
        <v>0</v>
      </c>
    </row>
    <row r="84" spans="1:90" x14ac:dyDescent="0.25">
      <c r="A84" t="s">
        <v>81</v>
      </c>
      <c r="B84">
        <f>'2002 US IO'!B84*AVERAGE('Wage Ratios'!$D$5:$F$5,'Wage Ratios'!$H$5)</f>
        <v>5.3575307623016934</v>
      </c>
      <c r="C84">
        <f>'2002 US IO'!C84*'Wage Ratios'!$G$5</f>
        <v>66.165034643227116</v>
      </c>
      <c r="D84">
        <f>'2002 US IO'!D84*'Wage Ratios'!$I$5</f>
        <v>77.91994067866888</v>
      </c>
      <c r="E84">
        <f>'2002 US IO'!E84*'Wage Ratios'!$J$5</f>
        <v>76.729493300687281</v>
      </c>
      <c r="F84">
        <f>'2002 US IO'!F84*'Wage Ratios'!$K$5</f>
        <v>20.556450250977573</v>
      </c>
      <c r="G84">
        <f>'2002 US IO'!G84*'Wage Ratios'!$L$5</f>
        <v>2.2040047570355576</v>
      </c>
      <c r="H84">
        <f>'2002 US IO'!H84*'Wage Ratios'!$M$5</f>
        <v>111.88005991003142</v>
      </c>
      <c r="I84" s="106">
        <f>'2006 AMS'!$D$5/1000*'2002 US IO'!I84/SUM('2002 US IO'!$I$2:$I$89)</f>
        <v>1.9183924584262533</v>
      </c>
      <c r="J84">
        <f>'2002 US IO'!J84*'Wage Ratios'!$O$5</f>
        <v>89.403120076142272</v>
      </c>
      <c r="K84">
        <f>'2002 US IO'!K84*'Wage Ratios'!$P$5</f>
        <v>62.978871988662583</v>
      </c>
      <c r="L84">
        <f>'2002 US IO'!L84*'Wage Ratios'!$Q$5</f>
        <v>3.6369092612174021</v>
      </c>
      <c r="M84">
        <f>'2002 US IO'!M84*'Wage Ratios'!$R$5</f>
        <v>6.5631184260587494</v>
      </c>
      <c r="N84" s="106">
        <f>'2006 AMS'!$D$6/1000*'2002 US IO'!N84/SUM('2002 US IO'!$N$2:$N$89)</f>
        <v>5.443082613735406</v>
      </c>
      <c r="O84" s="106">
        <f>'2006 AMS'!$D$7/1000*'2002 US IO'!O84/'2002 US IO'!$O$92</f>
        <v>7.1738147736252156</v>
      </c>
      <c r="P84" s="106">
        <f>'2006 AMS'!$D$8/1000*'2002 US IO'!P84/'2002 US IO'!$P$92</f>
        <v>3.8833426602002716</v>
      </c>
      <c r="Q84">
        <f>'2002 US IO'!Q84*'Wage Ratios'!$V$5</f>
        <v>296.84623389587995</v>
      </c>
      <c r="R84" s="106">
        <f>'2006 AMS'!$D$9/1000*'2002 US IO'!R84/'2002 US IO'!$R$92</f>
        <v>80.812649211806502</v>
      </c>
      <c r="S84" s="106">
        <f>'2006 AMS'!$D$10/1000*'2002 US IO'!S84/'2002 US IO'!$S$92</f>
        <v>58.656446949496932</v>
      </c>
      <c r="T84" s="106">
        <f>'2006 AMS'!$D$11/1000*'2002 US IO'!T84/'2002 US IO'!$T$92</f>
        <v>3.1249804314443024</v>
      </c>
      <c r="U84" s="106">
        <f>'2006 AMS'!$D$12/1000*'2002 US IO'!U84/'2002 US IO'!$U$92</f>
        <v>16.64943525982094</v>
      </c>
      <c r="V84" s="106">
        <f>'2006 AMS'!$D$13/1000*'2002 US IO'!V84/'2002 US IO'!V$92</f>
        <v>59.709083054282395</v>
      </c>
      <c r="W84">
        <f>'2002 US IO'!W84*'Wage Ratios'!$AB$5</f>
        <v>268.54174133273966</v>
      </c>
      <c r="X84">
        <f>'2002 US IO'!X84*'Wage Ratios'!$AC$5</f>
        <v>426.13041862961092</v>
      </c>
      <c r="Y84" s="108">
        <f>'2002 US IO'!Y84*('Energy Outputs'!$D$16*1000)/'2002 US IO'!Y$92</f>
        <v>4.0590219713476543</v>
      </c>
      <c r="Z84" s="108">
        <f>'2002 US IO'!Z84*('Energy Outputs'!$D$20*1000)/'2002 US IO'!Z$92</f>
        <v>50.567998676935623</v>
      </c>
      <c r="AA84" s="105">
        <f>'2002 US IO'!AA84*'Wage Ratios'!$AF$5</f>
        <v>7.9236535332206568</v>
      </c>
      <c r="AB84">
        <f>'2002 US IO'!AB84*'Wage Ratios'!$AG$5</f>
        <v>148.21554537806801</v>
      </c>
      <c r="AC84" s="106">
        <f>'2006 AMS'!$D$14/1000*'2002 US IO'!AC84/'2002 US IO'!AC$92</f>
        <v>23.08500224913476</v>
      </c>
      <c r="AD84">
        <f>'2002 US IO'!AD84*'Wage Ratios'!$AI$5</f>
        <v>10.831123078153855</v>
      </c>
      <c r="AE84">
        <f>'2002 US IO'!AE84*'Wage Ratios'!$AJ$5</f>
        <v>2.416150264888199</v>
      </c>
      <c r="AF84">
        <f>'2002 US IO'!AF84*'Wage Ratios'!$AK$5</f>
        <v>40.739969988952389</v>
      </c>
      <c r="AG84">
        <f>'2002 US IO'!AG84*'Wage Ratios'!$AL$5</f>
        <v>4.5589501293780099</v>
      </c>
      <c r="AH84">
        <f>'2002 US IO'!AH84*'Wage Ratios'!$AM$5</f>
        <v>8.2490469702969929</v>
      </c>
      <c r="AI84" s="106">
        <f>'2006 AMS'!$D$15/1000*'2002 US IO'!AI84/'2002 US IO'!AI$92</f>
        <v>1.4493229543683361</v>
      </c>
      <c r="AJ84" s="106">
        <f>'2006 AMS'!$D$16/1000*'2002 US IO'!AJ84/'2002 US IO'!AJ$92</f>
        <v>43.997000826370076</v>
      </c>
      <c r="AK84" s="106">
        <f>'2006 AMS'!$D$17/1000*'2002 US IO'!AK84/'2002 US IO'!AK$92</f>
        <v>16.297278358689589</v>
      </c>
      <c r="AL84" s="106">
        <f>'2006 AMS'!$D$18/1000*'2002 US IO'!AL84/'2002 US IO'!AL$92</f>
        <v>15.196837098443842</v>
      </c>
      <c r="AM84" s="106">
        <f>'2006 AMS'!$D$19/1000*'2002 US IO'!AM84/'2002 US IO'!AM$92</f>
        <v>3.232231346787501</v>
      </c>
      <c r="AN84">
        <f>'2002 US IO'!AN84*'Wage Ratios'!$AS$5</f>
        <v>0.22316168663633532</v>
      </c>
      <c r="AO84">
        <f>'2002 US IO'!AO84*'Wage Ratios'!$AT$5</f>
        <v>14.670122103427158</v>
      </c>
      <c r="AP84">
        <f>'2002 US IO'!AP84*'Wage Ratios'!$AU$5</f>
        <v>7.130900505230267</v>
      </c>
      <c r="AQ84">
        <f>'2002 US IO'!AQ84*'Wage Ratios'!$AV$5</f>
        <v>23.347458290738039</v>
      </c>
      <c r="AR84">
        <f>'2002 US IO'!AR84*'Wage Ratios'!$AW$5</f>
        <v>33.587547295820038</v>
      </c>
      <c r="AS84" s="106">
        <f>'2006 AMS'!$D$20/1000*'2002 US IO'!AS84/'2002 US IO'!AS$92</f>
        <v>14.587122969139314</v>
      </c>
      <c r="AT84" s="106">
        <f>'2006 AMS'!$D$21/1000*'2002 US IO'!AT84/'2002 US IO'!AT$92</f>
        <v>305.67249562865544</v>
      </c>
      <c r="AU84">
        <f>'2002 US IO'!AU84*'Wage Ratios'!$AZ$5</f>
        <v>19.853967300770037</v>
      </c>
      <c r="AV84">
        <f>'2002 US IO'!AV84*'Wage Ratios'!$BA$5</f>
        <v>10.694493133460607</v>
      </c>
      <c r="AW84">
        <f>'2002 US IO'!AW84*'Wage Ratios'!$BB$5</f>
        <v>3.6161349448949203</v>
      </c>
      <c r="AX84">
        <f>'2002 US IO'!AX84*'Wage Ratios'!$BC$5</f>
        <v>64.55719857474476</v>
      </c>
      <c r="AY84" s="106">
        <f>'2006 AMS'!$D$22/1000*'2002 US IO'!AY84/'2002 US IO'!AY$92</f>
        <v>68.971844868441309</v>
      </c>
      <c r="AZ84" s="106">
        <f>'2006 AMS'!$D$23/1000*'2002 US IO'!AZ84/'2002 US IO'!AZ$92</f>
        <v>12.374643666083449</v>
      </c>
      <c r="BA84" s="108">
        <f>'2002 US IO'!BA84*('Energy Outputs'!$D$12*1000)/'2002 US IO'!BA$92</f>
        <v>96.424447710469877</v>
      </c>
      <c r="BB84" s="108">
        <f>'2002 US IO'!BB84*('Energy Outputs'!$D$4*1000)/'2002 US IO'!BB$92</f>
        <v>51.552321819631125</v>
      </c>
      <c r="BC84">
        <f>'2002 US IO'!BC84*'Wage Ratios'!$BI$5</f>
        <v>119.57607046803582</v>
      </c>
      <c r="BD84" s="106">
        <f>'2006 AMS'!$D$24/1000*'2002 US IO'!BC84/'2002 US IO'!BC$92</f>
        <v>47.164280621719485</v>
      </c>
      <c r="BE84">
        <f>'2002 US IO'!BE84*'Wage Ratios'!$BK$5</f>
        <v>2050.0290869996643</v>
      </c>
      <c r="BF84" s="106">
        <f>'2006 AMS'!$D$25/1000*'2002 US IO'!BE84/'2002 US IO'!BE$92</f>
        <v>643.97270409045234</v>
      </c>
      <c r="BG84" s="106">
        <f>'2006 AMS'!$D$26/1000*'2002 US IO'!BF84/'2002 US IO'!BF$92</f>
        <v>7.7784177038496569</v>
      </c>
      <c r="BH84">
        <f>'2002 US IO'!BH84*'Wage Ratios'!$BN$5</f>
        <v>27.050893971781015</v>
      </c>
      <c r="BI84">
        <f>'2002 US IO'!BI84*'Wage Ratios'!$BO$5</f>
        <v>0.35233352015708724</v>
      </c>
      <c r="BJ84">
        <f>'2002 US IO'!BJ84*'Wage Ratios'!$BP$5</f>
        <v>6.7019400128088211</v>
      </c>
      <c r="BK84">
        <f>'2002 US IO'!BK84*'Wage Ratios'!$BQ$5</f>
        <v>21.09275596325946</v>
      </c>
      <c r="BL84">
        <f>'2002 US IO'!BL84*'Wage Ratios'!$BR$5</f>
        <v>2.4510146591958173</v>
      </c>
      <c r="BM84">
        <f>'2002 US IO'!BM84*'Wage Ratios'!$BS$5</f>
        <v>14.667961621549985</v>
      </c>
      <c r="BN84">
        <f>'2002 US IO'!BN84*'Wage Ratios'!$BT$5</f>
        <v>4.2852416595890483</v>
      </c>
      <c r="BO84">
        <f>'2002 US IO'!BO84*'Wage Ratios'!$BU$5</f>
        <v>0.46639182587050043</v>
      </c>
      <c r="BP84">
        <f>'2002 US IO'!BP84*'Wage Ratios'!$BV$5</f>
        <v>7.1530898703234742</v>
      </c>
      <c r="BQ84">
        <f>'2002 US IO'!BQ84*'Wage Ratios'!$BW$5</f>
        <v>81.103601113820602</v>
      </c>
      <c r="BR84" s="106">
        <f>'2006 AMS'!$D$27/1000*'2002 US IO'!BQ84/'2002 US IO'!BQ$92</f>
        <v>8.5479209505915055</v>
      </c>
      <c r="BS84">
        <f>'2002 US IO'!BS84*'Wage Ratios'!$BY$5</f>
        <v>5.348319909637369</v>
      </c>
      <c r="BT84">
        <f>'2002 US IO'!BT84*'Wage Ratios'!$BZ$5</f>
        <v>3.1798667270938368</v>
      </c>
      <c r="BU84">
        <f>'2002 US IO'!BU84*'Wage Ratios'!$CL$5</f>
        <v>138.36625022090783</v>
      </c>
      <c r="BV84">
        <f>'2002 US IO'!BV84*'Wage Ratios'!$CG$5</f>
        <v>16.811723225260206</v>
      </c>
      <c r="BW84">
        <f>'2002 US IO'!BW84*AVERAGE('Wage Ratios'!$CA$5:$CF$5,'Wage Ratios'!$CH$5:$CK$5)</f>
        <v>558.45920363380355</v>
      </c>
      <c r="BX84">
        <f>'2002 US IO'!BX84*'Wage Ratios'!$CM$5</f>
        <v>15.021128437119323</v>
      </c>
      <c r="BY84" s="106">
        <f>'2006 AMS'!$D$28/1000*'2002 US IO'!BX84/'2002 US IO'!BX$92</f>
        <v>8.3938075045647746</v>
      </c>
      <c r="BZ84" s="106">
        <f>'2006 AMS'!$D$29/1000*'2002 US IO'!BY84/'2002 US IO'!BY$92</f>
        <v>4.2199452906180159</v>
      </c>
      <c r="CA84">
        <f>'2002 US IO'!CA84*'Wage Ratios'!$CP$5</f>
        <v>979.06285946949629</v>
      </c>
      <c r="CB84" s="106">
        <f>'2006 AMS'!$D$30/1000*'2002 US IO'!CA84/'2002 US IO'!CA$92</f>
        <v>381.12776439864916</v>
      </c>
      <c r="CC84" s="106">
        <f>'2006 AMS'!$D$31/1000*'2002 US IO'!CB84/'2002 US IO'!CB$92</f>
        <v>12.661014118470995</v>
      </c>
      <c r="CD84" s="106">
        <f>'2006 AMS'!$D$32/1000*'2002 US IO'!CC84/'2002 US IO'!CC$92</f>
        <v>386.34040720919478</v>
      </c>
      <c r="CE84" s="106">
        <f>'2006 AMS'!$D$33/1000*'2002 US IO'!CD84/'2002 US IO'!CD$92</f>
        <v>231.22598111572313</v>
      </c>
      <c r="CF84" s="106">
        <f>'2006 AMS'!$D$34/1000*'2002 US IO'!CE84/'2002 US IO'!CE$92</f>
        <v>263.52133550389937</v>
      </c>
      <c r="CG84" s="106">
        <f>'2006 AMS'!$D$35/1000*'2002 US IO'!CF84/'2002 US IO'!CF$92</f>
        <v>183.31873331895281</v>
      </c>
      <c r="CH84">
        <f>'2002 US IO'!CH84*AVERAGE('Wage Ratios'!$CW$5:$CY$5)</f>
        <v>329.16514083333914</v>
      </c>
      <c r="CI84" s="106">
        <f>'2006 AMS'!$D$36/1000*'2002 US IO'!CH84/'2002 US IO'!CH$92</f>
        <v>23.562648503130145</v>
      </c>
      <c r="CJ84">
        <v>0</v>
      </c>
      <c r="CK84">
        <v>0</v>
      </c>
    </row>
    <row r="85" spans="1:90" x14ac:dyDescent="0.25">
      <c r="A85" t="s">
        <v>80</v>
      </c>
      <c r="B85">
        <f>'2002 US IO'!B85*AVERAGE('Wage Ratios'!$D$5:$F$5,'Wage Ratios'!$H$5)</f>
        <v>1.5942515147438427E-2</v>
      </c>
      <c r="C85">
        <f>'2002 US IO'!C85*'Wage Ratios'!$G$5</f>
        <v>0.30452157544656749</v>
      </c>
      <c r="D85">
        <f>'2002 US IO'!D85*'Wage Ratios'!$I$5</f>
        <v>8.340150722143895E-2</v>
      </c>
      <c r="E85">
        <f>'2002 US IO'!E85*'Wage Ratios'!$J$5</f>
        <v>8.4863955719198275E-2</v>
      </c>
      <c r="F85">
        <f>'2002 US IO'!F85*'Wage Ratios'!$K$5</f>
        <v>2.4856080657271597E-2</v>
      </c>
      <c r="G85">
        <f>'2002 US IO'!G85*'Wage Ratios'!$L$5</f>
        <v>1.339018463766949E-2</v>
      </c>
      <c r="H85">
        <f>'2002 US IO'!H85*'Wage Ratios'!$M$5</f>
        <v>0.23988008529477242</v>
      </c>
      <c r="I85" s="106">
        <f>'2006 AMS'!$D$5/1000*'2002 US IO'!I85/SUM('2002 US IO'!$I$2:$I$89)</f>
        <v>1.7258189649141178E-2</v>
      </c>
      <c r="J85">
        <f>'2002 US IO'!J85*'Wage Ratios'!$O$5</f>
        <v>0.49398174599074796</v>
      </c>
      <c r="K85">
        <f>'2002 US IO'!K85*'Wage Ratios'!$P$5</f>
        <v>5.1823170474356021E-2</v>
      </c>
      <c r="L85">
        <f>'2002 US IO'!L85*'Wage Ratios'!$Q$5</f>
        <v>2.6570826388281595E-3</v>
      </c>
      <c r="M85">
        <f>'2002 US IO'!M85*'Wage Ratios'!$R$5</f>
        <v>6.2891412958432077E-2</v>
      </c>
      <c r="N85" s="106">
        <f>'2006 AMS'!$D$6/1000*'2002 US IO'!N85/SUM('2002 US IO'!$N$2:$N$89)</f>
        <v>4.92228054546196E-2</v>
      </c>
      <c r="O85" s="106">
        <f>'2006 AMS'!$D$7/1000*'2002 US IO'!O85/'2002 US IO'!$O$92</f>
        <v>7.7958853973777734E-2</v>
      </c>
      <c r="P85" s="106">
        <f>'2006 AMS'!$D$8/1000*'2002 US IO'!P85/'2002 US IO'!$P$92</f>
        <v>6.8127164151656858E-2</v>
      </c>
      <c r="Q85">
        <f>'2002 US IO'!Q85*'Wage Ratios'!$V$5</f>
        <v>0.20949972241285825</v>
      </c>
      <c r="R85" s="106">
        <f>'2006 AMS'!$D$9/1000*'2002 US IO'!R85/'2002 US IO'!$R$92</f>
        <v>0.28123527217248273</v>
      </c>
      <c r="S85" s="106">
        <f>'2006 AMS'!$D$10/1000*'2002 US IO'!S85/'2002 US IO'!$S$92</f>
        <v>0.83474957001873096</v>
      </c>
      <c r="T85" s="106">
        <f>'2006 AMS'!$D$11/1000*'2002 US IO'!T85/'2002 US IO'!$T$92</f>
        <v>7.5553960626663169E-2</v>
      </c>
      <c r="U85" s="106">
        <f>'2006 AMS'!$D$12/1000*'2002 US IO'!U85/'2002 US IO'!$U$92</f>
        <v>4.0750067042345489E-2</v>
      </c>
      <c r="V85" s="106">
        <f>'2006 AMS'!$D$13/1000*'2002 US IO'!V85/'2002 US IO'!V$92</f>
        <v>0.40250642268140374</v>
      </c>
      <c r="W85">
        <f>'2002 US IO'!W85*'Wage Ratios'!$AB$5</f>
        <v>2.0618240627861084</v>
      </c>
      <c r="X85">
        <f>'2002 US IO'!X85*'Wage Ratios'!$AC$5</f>
        <v>2.6587836283239406</v>
      </c>
      <c r="Y85" s="108">
        <f>'2002 US IO'!Y85*('Energy Outputs'!$D$16*1000)/'2002 US IO'!Y$92</f>
        <v>9.1325985764815223E-2</v>
      </c>
      <c r="Z85" s="108">
        <f>'2002 US IO'!Z85*('Energy Outputs'!$D$20*1000)/'2002 US IO'!Z$92</f>
        <v>0.24092126067941633</v>
      </c>
      <c r="AA85" s="105">
        <f>'2002 US IO'!AA85*'Wage Ratios'!$AF$5</f>
        <v>1.5314261153506899E-2</v>
      </c>
      <c r="AB85">
        <f>'2002 US IO'!AB85*'Wage Ratios'!$AG$5</f>
        <v>0.60660603488678144</v>
      </c>
      <c r="AC85" s="106">
        <f>'2006 AMS'!$D$14/1000*'2002 US IO'!AC85/'2002 US IO'!AC$92</f>
        <v>0.66278828814195412</v>
      </c>
      <c r="AD85">
        <f>'2002 US IO'!AD85*'Wage Ratios'!$AI$5</f>
        <v>1.0157368630124947E-2</v>
      </c>
      <c r="AE85">
        <f>'2002 US IO'!AE85*'Wage Ratios'!$AJ$5</f>
        <v>8.0649997628012525E-3</v>
      </c>
      <c r="AF85">
        <f>'2002 US IO'!AF85*'Wage Ratios'!$AK$5</f>
        <v>5.2258472949956343E-2</v>
      </c>
      <c r="AG85">
        <f>'2002 US IO'!AG85*'Wage Ratios'!$AL$5</f>
        <v>6.027742991586512E-2</v>
      </c>
      <c r="AH85">
        <f>'2002 US IO'!AH85*'Wage Ratios'!$AM$5</f>
        <v>4.7928063817587775E-3</v>
      </c>
      <c r="AI85" s="106">
        <f>'2006 AMS'!$D$15/1000*'2002 US IO'!AI85/'2002 US IO'!AI$92</f>
        <v>0.10955936397707289</v>
      </c>
      <c r="AJ85" s="106">
        <f>'2006 AMS'!$D$16/1000*'2002 US IO'!AJ85/'2002 US IO'!AJ$92</f>
        <v>0.23654870293511246</v>
      </c>
      <c r="AK85" s="106">
        <f>'2006 AMS'!$D$17/1000*'2002 US IO'!AK85/'2002 US IO'!AK$92</f>
        <v>9.2908429148315819E-2</v>
      </c>
      <c r="AL85" s="106">
        <f>'2006 AMS'!$D$18/1000*'2002 US IO'!AL85/'2002 US IO'!AL$92</f>
        <v>0.16060629252226158</v>
      </c>
      <c r="AM85" s="106">
        <f>'2006 AMS'!$D$19/1000*'2002 US IO'!AM85/'2002 US IO'!AM$92</f>
        <v>1.6574637222939326E-2</v>
      </c>
      <c r="AN85">
        <f>'2002 US IO'!AN85*'Wage Ratios'!$AS$5</f>
        <v>7.6999819509943465E-3</v>
      </c>
      <c r="AO85">
        <f>'2002 US IO'!AO85*'Wage Ratios'!$AT$5</f>
        <v>8.1114731949924856E-2</v>
      </c>
      <c r="AP85">
        <f>'2002 US IO'!AP85*'Wage Ratios'!$AU$5</f>
        <v>8.3150546607647813E-2</v>
      </c>
      <c r="AQ85">
        <f>'2002 US IO'!AQ85*'Wage Ratios'!$AV$5</f>
        <v>5.1817588595587265E-2</v>
      </c>
      <c r="AR85">
        <f>'2002 US IO'!AR85*'Wage Ratios'!$AW$5</f>
        <v>0.3277806596771104</v>
      </c>
      <c r="AS85" s="106">
        <f>'2006 AMS'!$D$20/1000*'2002 US IO'!AS85/'2002 US IO'!AS$92</f>
        <v>0.27727904032363732</v>
      </c>
      <c r="AT85" s="106">
        <f>'2006 AMS'!$D$21/1000*'2002 US IO'!AT85/'2002 US IO'!AT$92</f>
        <v>1.5295589842362785</v>
      </c>
      <c r="AU85">
        <f>'2002 US IO'!AU85*'Wage Ratios'!$AZ$5</f>
        <v>7.5536058441775661E-2</v>
      </c>
      <c r="AV85">
        <f>'2002 US IO'!AV85*'Wage Ratios'!$BA$5</f>
        <v>0.16070047474363741</v>
      </c>
      <c r="AW85">
        <f>'2002 US IO'!AW85*'Wage Ratios'!$BB$5</f>
        <v>2.6756236414347767E-2</v>
      </c>
      <c r="AX85">
        <f>'2002 US IO'!AX85*'Wage Ratios'!$BC$5</f>
        <v>5.051548570621528E-2</v>
      </c>
      <c r="AY85" s="106">
        <f>'2006 AMS'!$D$22/1000*'2002 US IO'!AY85/'2002 US IO'!AY$92</f>
        <v>0.59388323906929563</v>
      </c>
      <c r="AZ85" s="106">
        <f>'2006 AMS'!$D$23/1000*'2002 US IO'!AZ85/'2002 US IO'!AZ$92</f>
        <v>0.16276589588668303</v>
      </c>
      <c r="BA85" s="108">
        <f>'2002 US IO'!BA85*('Energy Outputs'!$D$12*1000)/'2002 US IO'!BA$92</f>
        <v>0.11305056446891197</v>
      </c>
      <c r="BB85" s="108">
        <f>'2002 US IO'!BB85*('Energy Outputs'!$D$4*1000)/'2002 US IO'!BB$92</f>
        <v>0.11862844335260589</v>
      </c>
      <c r="BC85">
        <f>'2002 US IO'!BC85*'Wage Ratios'!$BI$5</f>
        <v>16.21540529589587</v>
      </c>
      <c r="BD85" s="106">
        <f>'2006 AMS'!$D$24/1000*'2002 US IO'!BC85/'2002 US IO'!BC$92</f>
        <v>6.3958275495847339</v>
      </c>
      <c r="BE85">
        <f>'2002 US IO'!BE85*'Wage Ratios'!$BK$5</f>
        <v>0.80679163757567729</v>
      </c>
      <c r="BF85" s="106">
        <f>'2006 AMS'!$D$25/1000*'2002 US IO'!BE85/'2002 US IO'!BE$92</f>
        <v>0.25343630282220386</v>
      </c>
      <c r="BG85" s="106">
        <f>'2006 AMS'!$D$26/1000*'2002 US IO'!BF85/'2002 US IO'!BF$92</f>
        <v>0.20383924627015068</v>
      </c>
      <c r="BH85">
        <f>'2002 US IO'!BH85*'Wage Ratios'!$BN$5</f>
        <v>0.11015997273104</v>
      </c>
      <c r="BI85">
        <f>'2002 US IO'!BI85*'Wage Ratios'!$BO$5</f>
        <v>2.524939331913665E-2</v>
      </c>
      <c r="BJ85">
        <f>'2002 US IO'!BJ85*'Wage Ratios'!$BP$5</f>
        <v>3.1175733374095823E-3</v>
      </c>
      <c r="BK85">
        <f>'2002 US IO'!BK85*'Wage Ratios'!$BQ$5</f>
        <v>0.17974523805024692</v>
      </c>
      <c r="BL85">
        <f>'2002 US IO'!BL85*'Wage Ratios'!$BR$5</f>
        <v>7.3403840559665395E-2</v>
      </c>
      <c r="BM85">
        <f>'2002 US IO'!BM85*'Wage Ratios'!$BS$5</f>
        <v>2.0949175428047192E-2</v>
      </c>
      <c r="BN85">
        <f>'2002 US IO'!BN85*'Wage Ratios'!$BT$5</f>
        <v>1.6147779253267731E-2</v>
      </c>
      <c r="BO85">
        <f>'2002 US IO'!BO85*'Wage Ratios'!$BU$5</f>
        <v>5.5727011954854418E-2</v>
      </c>
      <c r="BP85">
        <f>'2002 US IO'!BP85*'Wage Ratios'!$BV$5</f>
        <v>4.3433466825463715E-2</v>
      </c>
      <c r="BQ85">
        <f>'2002 US IO'!BQ85*'Wage Ratios'!$BW$5</f>
        <v>0.13073508412070678</v>
      </c>
      <c r="BR85" s="106">
        <f>'2006 AMS'!$D$27/1000*'2002 US IO'!BQ85/'2002 US IO'!BQ$92</f>
        <v>1.3778835331422793E-2</v>
      </c>
      <c r="BS85">
        <f>'2002 US IO'!BS85*'Wage Ratios'!$BY$5</f>
        <v>2.8680656558389524E-2</v>
      </c>
      <c r="BT85">
        <f>'2002 US IO'!BT85*'Wage Ratios'!$BZ$5</f>
        <v>4.8964405236836097E-3</v>
      </c>
      <c r="BU85">
        <f>'2002 US IO'!BU85*'Wage Ratios'!$CL$5</f>
        <v>5.9495081212740712E-2</v>
      </c>
      <c r="BV85">
        <f>'2002 US IO'!BV85*'Wage Ratios'!$CG$5</f>
        <v>7.2287486075259541E-3</v>
      </c>
      <c r="BW85">
        <f>'2002 US IO'!BW85*AVERAGE('Wage Ratios'!$CA$5:$CF$5,'Wage Ratios'!$CH$5:$CK$5)</f>
        <v>0.24012774517737925</v>
      </c>
      <c r="BX85">
        <f>'2002 US IO'!BX85*'Wage Ratios'!$CM$5</f>
        <v>2.386709737352443E-2</v>
      </c>
      <c r="BY85" s="106">
        <f>'2006 AMS'!$D$28/1000*'2002 US IO'!BX85/'2002 US IO'!BX$92</f>
        <v>1.3336935496204771E-2</v>
      </c>
      <c r="BZ85" s="106">
        <f>'2006 AMS'!$D$29/1000*'2002 US IO'!BY85/'2002 US IO'!BY$92</f>
        <v>2.7332902027706052E-2</v>
      </c>
      <c r="CA85">
        <f>'2002 US IO'!CA85*'Wage Ratios'!$CP$5</f>
        <v>90.852419265602009</v>
      </c>
      <c r="CB85" s="106">
        <f>'2006 AMS'!$D$30/1000*'2002 US IO'!CA85/'2002 US IO'!CA$92</f>
        <v>35.366860370609814</v>
      </c>
      <c r="CC85" s="106">
        <f>'2006 AMS'!$D$31/1000*'2002 US IO'!CB85/'2002 US IO'!CB$92</f>
        <v>3.136664589676294E-2</v>
      </c>
      <c r="CD85" s="106">
        <f>'2006 AMS'!$D$32/1000*'2002 US IO'!CC85/'2002 US IO'!CC$92</f>
        <v>0.42711725483163815</v>
      </c>
      <c r="CE85" s="106">
        <f>'2006 AMS'!$D$33/1000*'2002 US IO'!CD85/'2002 US IO'!CD$92</f>
        <v>1.988967507351316E-2</v>
      </c>
      <c r="CF85" s="106">
        <f>'2006 AMS'!$D$34/1000*'2002 US IO'!CE85/'2002 US IO'!CE$92</f>
        <v>2.2264737517010977</v>
      </c>
      <c r="CG85" s="106">
        <f>'2006 AMS'!$D$35/1000*'2002 US IO'!CF85/'2002 US IO'!CF$92</f>
        <v>6.476732846592137E-2</v>
      </c>
      <c r="CH85">
        <f>'2002 US IO'!CH85*AVERAGE('Wage Ratios'!$CW$5:$CY$5)</f>
        <v>0.26807715735246818</v>
      </c>
      <c r="CI85" s="106">
        <f>'2006 AMS'!$D$36/1000*'2002 US IO'!CH85/'2002 US IO'!CH$92</f>
        <v>1.9189783627825599E-2</v>
      </c>
      <c r="CJ85">
        <v>0</v>
      </c>
      <c r="CK85">
        <v>0</v>
      </c>
    </row>
    <row r="86" spans="1:90" x14ac:dyDescent="0.25">
      <c r="A86" t="s">
        <v>299</v>
      </c>
      <c r="B86">
        <f>'2002 US IO'!B86*AVERAGE('Wage Ratios'!$D$5:$F$5,'Wage Ratios'!$H$5)</f>
        <v>47.303217444032164</v>
      </c>
      <c r="C86">
        <f>'2002 US IO'!C86*'Wage Ratios'!$G$5</f>
        <v>1284.2704759119631</v>
      </c>
      <c r="D86">
        <f>'2002 US IO'!D86*'Wage Ratios'!$I$5</f>
        <v>98.105097137415896</v>
      </c>
      <c r="E86">
        <f>'2002 US IO'!E86*'Wage Ratios'!$J$5</f>
        <v>75.525490462343598</v>
      </c>
      <c r="F86">
        <f>'2002 US IO'!F86*'Wage Ratios'!$K$5</f>
        <v>25.684837253918033</v>
      </c>
      <c r="G86">
        <f>'2002 US IO'!G86*'Wage Ratios'!$L$5</f>
        <v>12.606574290681145</v>
      </c>
      <c r="H86">
        <f>'2002 US IO'!H86*'Wage Ratios'!$M$5</f>
        <v>1986.2457297905901</v>
      </c>
      <c r="I86" s="106">
        <f>'2006 AMS'!$D$5/1000*'2002 US IO'!I86/SUM('2002 US IO'!$I$2:$I$89)</f>
        <v>549.47849117041142</v>
      </c>
      <c r="J86">
        <f>'2002 US IO'!J86*'Wage Ratios'!$O$5</f>
        <v>920.27198783959136</v>
      </c>
      <c r="K86">
        <f>'2002 US IO'!K86*'Wage Ratios'!$P$5</f>
        <v>198.88902782108698</v>
      </c>
      <c r="L86">
        <f>'2002 US IO'!L86*'Wage Ratios'!$Q$5</f>
        <v>23.302495044035243</v>
      </c>
      <c r="M86">
        <f>'2002 US IO'!M86*'Wage Ratios'!$R$5</f>
        <v>252.95162152530409</v>
      </c>
      <c r="N86" s="106">
        <f>'2006 AMS'!$D$6/1000*'2002 US IO'!N86/SUM('2002 US IO'!$N$2:$N$89)</f>
        <v>1199.4209740314166</v>
      </c>
      <c r="O86" s="106">
        <f>'2006 AMS'!$D$7/1000*'2002 US IO'!O86/'2002 US IO'!$O$92</f>
        <v>219.55204254469891</v>
      </c>
      <c r="P86" s="106">
        <f>'2006 AMS'!$D$8/1000*'2002 US IO'!P86/'2002 US IO'!$P$92</f>
        <v>183.47463688989279</v>
      </c>
      <c r="Q86">
        <f>'2002 US IO'!Q86*'Wage Ratios'!$V$5</f>
        <v>583.11199022616222</v>
      </c>
      <c r="R86" s="106">
        <f>'2006 AMS'!$D$9/1000*'2002 US IO'!R86/'2002 US IO'!$R$92</f>
        <v>1575.4127364263179</v>
      </c>
      <c r="S86" s="106">
        <f>'2006 AMS'!$D$10/1000*'2002 US IO'!S86/'2002 US IO'!$S$92</f>
        <v>1130.615263450256</v>
      </c>
      <c r="T86" s="106">
        <f>'2006 AMS'!$D$11/1000*'2002 US IO'!T86/'2002 US IO'!$T$92</f>
        <v>102.73517892881475</v>
      </c>
      <c r="U86" s="106">
        <f>'2006 AMS'!$D$12/1000*'2002 US IO'!U86/'2002 US IO'!$U$92</f>
        <v>708.9889284272208</v>
      </c>
      <c r="V86" s="106">
        <f>'2006 AMS'!$D$13/1000*'2002 US IO'!V86/'2002 US IO'!V$92</f>
        <v>1806.8403315511516</v>
      </c>
      <c r="W86">
        <f>'2002 US IO'!W86*'Wage Ratios'!$AB$5</f>
        <v>1416.336500806975</v>
      </c>
      <c r="X86">
        <f>'2002 US IO'!X86*'Wage Ratios'!$AC$5</f>
        <v>2090.8848846243714</v>
      </c>
      <c r="Y86" s="108">
        <f>'2002 US IO'!Y86*('Energy Outputs'!$D$16*1000)/'2002 US IO'!Y$92</f>
        <v>105.35036997809826</v>
      </c>
      <c r="Z86" s="108">
        <f>'2002 US IO'!Z86*('Energy Outputs'!$D$20*1000)/'2002 US IO'!Z$92</f>
        <v>101.83603060418669</v>
      </c>
      <c r="AA86" s="105">
        <f>'2002 US IO'!AA86*'Wage Ratios'!$AF$5</f>
        <v>25.637885289292861</v>
      </c>
      <c r="AB86">
        <f>'2002 US IO'!AB86*'Wage Ratios'!$AG$5</f>
        <v>1451.4082694066756</v>
      </c>
      <c r="AC86" s="106">
        <f>'2006 AMS'!$D$14/1000*'2002 US IO'!AC86/'2002 US IO'!AC$92</f>
        <v>501.44142017790097</v>
      </c>
      <c r="AD86">
        <f>'2002 US IO'!AD86*'Wage Ratios'!$AI$5</f>
        <v>107.98494197370921</v>
      </c>
      <c r="AE86">
        <f>'2002 US IO'!AE86*'Wage Ratios'!$AJ$5</f>
        <v>50.645596976184201</v>
      </c>
      <c r="AF86">
        <f>'2002 US IO'!AF86*'Wage Ratios'!$AK$5</f>
        <v>718.50758157393693</v>
      </c>
      <c r="AG86">
        <f>'2002 US IO'!AG86*'Wage Ratios'!$AL$5</f>
        <v>84.858057586667499</v>
      </c>
      <c r="AH86">
        <f>'2002 US IO'!AH86*'Wage Ratios'!$AM$5</f>
        <v>33.534692898173212</v>
      </c>
      <c r="AI86" s="106">
        <f>'2006 AMS'!$D$15/1000*'2002 US IO'!AI86/'2002 US IO'!AI$92</f>
        <v>549.35710130394284</v>
      </c>
      <c r="AJ86" s="106">
        <f>'2006 AMS'!$D$16/1000*'2002 US IO'!AJ86/'2002 US IO'!AJ$92</f>
        <v>1760.1935879419188</v>
      </c>
      <c r="AK86" s="106">
        <f>'2006 AMS'!$D$17/1000*'2002 US IO'!AK86/'2002 US IO'!AK$92</f>
        <v>820.00895131752918</v>
      </c>
      <c r="AL86" s="106">
        <f>'2006 AMS'!$D$18/1000*'2002 US IO'!AL86/'2002 US IO'!AL$92</f>
        <v>430.80658771272425</v>
      </c>
      <c r="AM86" s="106">
        <f>'2006 AMS'!$D$19/1000*'2002 US IO'!AM86/'2002 US IO'!AM$92</f>
        <v>101.8691839451553</v>
      </c>
      <c r="AN86">
        <f>'2002 US IO'!AN86*'Wage Ratios'!$AS$5</f>
        <v>32.816372691330528</v>
      </c>
      <c r="AO86">
        <f>'2002 US IO'!AO86*'Wage Ratios'!$AT$5</f>
        <v>112.42819116182268</v>
      </c>
      <c r="AP86">
        <f>'2002 US IO'!AP86*'Wage Ratios'!$AU$5</f>
        <v>110.4574731546865</v>
      </c>
      <c r="AQ86">
        <f>'2002 US IO'!AQ86*'Wage Ratios'!$AV$5</f>
        <v>66.621528130570994</v>
      </c>
      <c r="AR86">
        <f>'2002 US IO'!AR86*'Wage Ratios'!$AW$5</f>
        <v>256.42099678258421</v>
      </c>
      <c r="AS86" s="106">
        <f>'2006 AMS'!$D$20/1000*'2002 US IO'!AS86/'2002 US IO'!AS$92</f>
        <v>608.969939709355</v>
      </c>
      <c r="AT86" s="106">
        <f>'2006 AMS'!$D$21/1000*'2002 US IO'!AT86/'2002 US IO'!AT$92</f>
        <v>1006.9734042793377</v>
      </c>
      <c r="AU86">
        <f>'2002 US IO'!AU86*'Wage Ratios'!$AZ$5</f>
        <v>847.88229683619488</v>
      </c>
      <c r="AV86">
        <f>'2002 US IO'!AV86*'Wage Ratios'!$BA$5</f>
        <v>919.52387401321982</v>
      </c>
      <c r="AW86">
        <f>'2002 US IO'!AW86*'Wage Ratios'!$BB$5</f>
        <v>127.25879688659623</v>
      </c>
      <c r="AX86">
        <f>'2002 US IO'!AX86*'Wage Ratios'!$BC$5</f>
        <v>125.81820841780275</v>
      </c>
      <c r="AY86" s="106">
        <f>'2006 AMS'!$D$22/1000*'2002 US IO'!AY86/'2002 US IO'!AY$92</f>
        <v>1035.5136039938243</v>
      </c>
      <c r="AZ86" s="106">
        <f>'2006 AMS'!$D$23/1000*'2002 US IO'!AZ86/'2002 US IO'!AZ$92</f>
        <v>345.45768071606562</v>
      </c>
      <c r="BA86" s="108">
        <f>'2002 US IO'!BA86*('Energy Outputs'!$D$12*1000)/'2002 US IO'!BA$92</f>
        <v>155.66505194031447</v>
      </c>
      <c r="BB86" s="108">
        <f>'2002 US IO'!BB86*('Energy Outputs'!$D$4*1000)/'2002 US IO'!BB$92</f>
        <v>1602.5269296382492</v>
      </c>
      <c r="BC86">
        <f>'2002 US IO'!BC86*'Wage Ratios'!$BI$5</f>
        <v>491.4482069019183</v>
      </c>
      <c r="BD86" s="106">
        <f>'2006 AMS'!$D$24/1000*'2002 US IO'!BC86/'2002 US IO'!BC$92</f>
        <v>193.84146887113934</v>
      </c>
      <c r="BE86">
        <f>'2002 US IO'!BE86*'Wage Ratios'!$BK$5</f>
        <v>832.29303994529585</v>
      </c>
      <c r="BF86" s="106">
        <f>'2006 AMS'!$D$25/1000*'2002 US IO'!BE86/'2002 US IO'!BE$92</f>
        <v>261.44702186331602</v>
      </c>
      <c r="BG86" s="106">
        <f>'2006 AMS'!$D$26/1000*'2002 US IO'!BF86/'2002 US IO'!BF$92</f>
        <v>260.41159557753264</v>
      </c>
      <c r="BH86">
        <f>'2002 US IO'!BH86*'Wage Ratios'!$BN$5</f>
        <v>831.06638408716856</v>
      </c>
      <c r="BI86">
        <f>'2002 US IO'!BI86*'Wage Ratios'!$BO$5</f>
        <v>24.669356520278221</v>
      </c>
      <c r="BJ86">
        <f>'2002 US IO'!BJ86*'Wage Ratios'!$BP$5</f>
        <v>26.193998089184365</v>
      </c>
      <c r="BK86">
        <f>'2002 US IO'!BK86*'Wage Ratios'!$BQ$5</f>
        <v>153.9761879950517</v>
      </c>
      <c r="BL86">
        <f>'2002 US IO'!BL86*'Wage Ratios'!$BR$5</f>
        <v>98.77082549248604</v>
      </c>
      <c r="BM86">
        <f>'2002 US IO'!BM86*'Wage Ratios'!$BS$5</f>
        <v>68.484499686964526</v>
      </c>
      <c r="BN86">
        <f>'2002 US IO'!BN86*'Wage Ratios'!$BT$5</f>
        <v>61.465422901349022</v>
      </c>
      <c r="BO86">
        <f>'2002 US IO'!BO86*'Wage Ratios'!$BU$5</f>
        <v>71.798348109600354</v>
      </c>
      <c r="BP86">
        <f>'2002 US IO'!BP86*'Wage Ratios'!$BV$5</f>
        <v>134.50069136485013</v>
      </c>
      <c r="BQ86">
        <f>'2002 US IO'!BQ86*'Wage Ratios'!$BW$5</f>
        <v>156.51155056882871</v>
      </c>
      <c r="BR86" s="106">
        <f>'2006 AMS'!$D$27/1000*'2002 US IO'!BQ86/'2002 US IO'!BQ$92</f>
        <v>16.495548209250533</v>
      </c>
      <c r="BS86">
        <f>'2002 US IO'!BS86*'Wage Ratios'!$BY$5</f>
        <v>116.94638506895356</v>
      </c>
      <c r="BT86">
        <f>'2002 US IO'!BT86*'Wage Ratios'!$BZ$5</f>
        <v>68.459441963595282</v>
      </c>
      <c r="BU86">
        <f>'2002 US IO'!BU86*'Wage Ratios'!$CL$5</f>
        <v>308.54757608210673</v>
      </c>
      <c r="BV86">
        <f>'2002 US IO'!BV86*'Wage Ratios'!$CG$5</f>
        <v>37.489029605381909</v>
      </c>
      <c r="BW86">
        <f>'2002 US IO'!BW86*AVERAGE('Wage Ratios'!$CA$5:$CF$5,'Wage Ratios'!$CH$5:$CK$5)</f>
        <v>1245.3270457705639</v>
      </c>
      <c r="BX86">
        <f>'2002 US IO'!BX86*'Wage Ratios'!$CM$5</f>
        <v>156.45514017306147</v>
      </c>
      <c r="BY86" s="106">
        <f>'2006 AMS'!$D$28/1000*'2002 US IO'!BX86/'2002 US IO'!BX$92</f>
        <v>87.427142055928428</v>
      </c>
      <c r="BZ86" s="106">
        <f>'2006 AMS'!$D$29/1000*'2002 US IO'!BY86/'2002 US IO'!BY$92</f>
        <v>130.75513921159455</v>
      </c>
      <c r="CA86">
        <f>'2002 US IO'!CA86*'Wage Ratios'!$CP$5</f>
        <v>842.56180804246185</v>
      </c>
      <c r="CB86" s="106">
        <f>'2006 AMS'!$D$30/1000*'2002 US IO'!CA86/'2002 US IO'!CA$92</f>
        <v>327.99088961551212</v>
      </c>
      <c r="CC86" s="106">
        <f>'2006 AMS'!$D$31/1000*'2002 US IO'!CB86/'2002 US IO'!CB$92</f>
        <v>50.238343156273579</v>
      </c>
      <c r="CD86" s="106">
        <f>'2006 AMS'!$D$32/1000*'2002 US IO'!CC86/'2002 US IO'!CC$92</f>
        <v>379.50311488547129</v>
      </c>
      <c r="CE86" s="106">
        <f>'2006 AMS'!$D$33/1000*'2002 US IO'!CD86/'2002 US IO'!CD$92</f>
        <v>32.67705472646221</v>
      </c>
      <c r="CF86" s="106">
        <f>'2006 AMS'!$D$34/1000*'2002 US IO'!CE86/'2002 US IO'!CE$92</f>
        <v>324.97313841905856</v>
      </c>
      <c r="CG86" s="106">
        <f>'2006 AMS'!$D$35/1000*'2002 US IO'!CF86/'2002 US IO'!CF$92</f>
        <v>93.079874961006738</v>
      </c>
      <c r="CH86">
        <f>'2002 US IO'!CH86*AVERAGE('Wage Ratios'!$CW$5:$CY$5)</f>
        <v>3267.4406207977459</v>
      </c>
      <c r="CI86" s="106">
        <f>'2006 AMS'!$D$36/1000*'2002 US IO'!CH86/'2002 US IO'!CH$92</f>
        <v>233.89340273940954</v>
      </c>
      <c r="CJ86">
        <v>0</v>
      </c>
      <c r="CK86">
        <v>0</v>
      </c>
    </row>
    <row r="87" spans="1:90" x14ac:dyDescent="0.25">
      <c r="A87" t="s">
        <v>78</v>
      </c>
      <c r="B87">
        <f>'2002 US IO'!B87*AVERAGE('Wage Ratios'!$D$5:$F$5,'Wage Ratios'!$H$5)</f>
        <v>17.768644055646362</v>
      </c>
      <c r="C87">
        <f>'2002 US IO'!C87*'Wage Ratios'!$G$5</f>
        <v>187.81510547402326</v>
      </c>
      <c r="D87">
        <f>'2002 US IO'!D87*'Wage Ratios'!$I$5</f>
        <v>20.223473559122027</v>
      </c>
      <c r="E87">
        <f>'2002 US IO'!E87*'Wage Ratios'!$J$5</f>
        <v>4.3871632896301396</v>
      </c>
      <c r="F87">
        <f>'2002 US IO'!F87*'Wage Ratios'!$K$5</f>
        <v>0.36229245640129071</v>
      </c>
      <c r="G87">
        <f>'2002 US IO'!G87*'Wage Ratios'!$L$5</f>
        <v>1.4529822893822817</v>
      </c>
      <c r="H87">
        <f>'2002 US IO'!H87*'Wage Ratios'!$M$5</f>
        <v>115.74796531934481</v>
      </c>
      <c r="I87" s="106">
        <f>'2006 AMS'!$D$5/1000*'2002 US IO'!I87/SUM('2002 US IO'!$I$2:$I$89)</f>
        <v>0.19767440361169999</v>
      </c>
      <c r="J87">
        <f>'2002 US IO'!J87*'Wage Ratios'!$O$5</f>
        <v>52.966603374159824</v>
      </c>
      <c r="K87">
        <f>'2002 US IO'!K87*'Wage Ratios'!$P$5</f>
        <v>1.5537421096992738</v>
      </c>
      <c r="L87">
        <f>'2002 US IO'!L87*'Wage Ratios'!$Q$5</f>
        <v>5.372898724449791</v>
      </c>
      <c r="M87">
        <f>'2002 US IO'!M87*'Wage Ratios'!$R$5</f>
        <v>6.2974425144297204</v>
      </c>
      <c r="N87" s="106">
        <f>'2006 AMS'!$D$6/1000*'2002 US IO'!N87/SUM('2002 US IO'!$N$2:$N$89)</f>
        <v>2.2506959193310507</v>
      </c>
      <c r="O87" s="106">
        <f>'2006 AMS'!$D$7/1000*'2002 US IO'!O87/'2002 US IO'!$O$92</f>
        <v>4.945182922956354</v>
      </c>
      <c r="P87" s="106">
        <f>'2006 AMS'!$D$8/1000*'2002 US IO'!P87/'2002 US IO'!$P$92</f>
        <v>0.88399102063544455</v>
      </c>
      <c r="Q87">
        <f>'2002 US IO'!Q87*'Wage Ratios'!$V$5</f>
        <v>2.3834501988495793</v>
      </c>
      <c r="R87" s="106">
        <f>'2006 AMS'!$D$9/1000*'2002 US IO'!R87/'2002 US IO'!$R$92</f>
        <v>1.68225617254622</v>
      </c>
      <c r="S87" s="106">
        <f>'2006 AMS'!$D$10/1000*'2002 US IO'!S87/'2002 US IO'!$S$92</f>
        <v>3.2136252283436213</v>
      </c>
      <c r="T87" s="106">
        <f>'2006 AMS'!$D$11/1000*'2002 US IO'!T87/'2002 US IO'!$T$92</f>
        <v>0.70250178204285529</v>
      </c>
      <c r="U87" s="106">
        <f>'2006 AMS'!$D$12/1000*'2002 US IO'!U87/'2002 US IO'!$U$92</f>
        <v>0.20025316369074903</v>
      </c>
      <c r="V87" s="106">
        <f>'2006 AMS'!$D$13/1000*'2002 US IO'!V87/'2002 US IO'!V$92</f>
        <v>43.772129855694409</v>
      </c>
      <c r="W87">
        <f>'2002 US IO'!W87*'Wage Ratios'!$AB$5</f>
        <v>1345.9554760782253</v>
      </c>
      <c r="X87">
        <f>'2002 US IO'!X87*'Wage Ratios'!$AC$5</f>
        <v>3320.104708584955</v>
      </c>
      <c r="Y87" s="108">
        <f>'2002 US IO'!Y87*('Energy Outputs'!$D$16*1000)/'2002 US IO'!Y$92</f>
        <v>0.22203206202652012</v>
      </c>
      <c r="Z87" s="108">
        <f>'2002 US IO'!Z87*('Energy Outputs'!$D$20*1000)/'2002 US IO'!Z$92</f>
        <v>47.849633049256376</v>
      </c>
      <c r="AA87" s="105">
        <f>'2002 US IO'!AA87*'Wage Ratios'!$AF$5</f>
        <v>0.30016980682498889</v>
      </c>
      <c r="AB87">
        <f>'2002 US IO'!AB87*'Wage Ratios'!$AG$5</f>
        <v>25.201538196927977</v>
      </c>
      <c r="AC87" s="106">
        <f>'2006 AMS'!$D$14/1000*'2002 US IO'!AC87/'2002 US IO'!AC$92</f>
        <v>14.378812066492095</v>
      </c>
      <c r="AD87">
        <f>'2002 US IO'!AD87*'Wage Ratios'!$AI$5</f>
        <v>3.47150083826982</v>
      </c>
      <c r="AE87">
        <f>'2002 US IO'!AE87*'Wage Ratios'!$AJ$5</f>
        <v>0.76738246754674344</v>
      </c>
      <c r="AF87">
        <f>'2002 US IO'!AF87*'Wage Ratios'!$AK$5</f>
        <v>74.493648790776376</v>
      </c>
      <c r="AG87">
        <f>'2002 US IO'!AG87*'Wage Ratios'!$AL$5</f>
        <v>337.01761659060446</v>
      </c>
      <c r="AH87">
        <f>'2002 US IO'!AH87*'Wage Ratios'!$AM$5</f>
        <v>0.1076521545036682</v>
      </c>
      <c r="AI87" s="106">
        <f>'2006 AMS'!$D$15/1000*'2002 US IO'!AI87/'2002 US IO'!AI$92</f>
        <v>0.89024587462062077</v>
      </c>
      <c r="AJ87" s="106">
        <f>'2006 AMS'!$D$16/1000*'2002 US IO'!AJ87/'2002 US IO'!AJ$92</f>
        <v>8.5569760432276514</v>
      </c>
      <c r="AK87" s="106">
        <f>'2006 AMS'!$D$17/1000*'2002 US IO'!AK87/'2002 US IO'!AK$92</f>
        <v>1.2124541437910363</v>
      </c>
      <c r="AL87" s="106">
        <f>'2006 AMS'!$D$18/1000*'2002 US IO'!AL87/'2002 US IO'!AL$92</f>
        <v>829.91769503640148</v>
      </c>
      <c r="AM87" s="106">
        <f>'2006 AMS'!$D$19/1000*'2002 US IO'!AM87/'2002 US IO'!AM$92</f>
        <v>11.345437623466761</v>
      </c>
      <c r="AN87">
        <f>'2002 US IO'!AN87*'Wage Ratios'!$AS$5</f>
        <v>3.1495665575105822</v>
      </c>
      <c r="AO87">
        <f>'2002 US IO'!AO87*'Wage Ratios'!$AT$5</f>
        <v>104.87056772681292</v>
      </c>
      <c r="AP87">
        <f>'2002 US IO'!AP87*'Wage Ratios'!$AU$5</f>
        <v>124.38232042081813</v>
      </c>
      <c r="AQ87">
        <f>'2002 US IO'!AQ87*'Wage Ratios'!$AV$5</f>
        <v>47.375777572814123</v>
      </c>
      <c r="AR87">
        <f>'2002 US IO'!AR87*'Wage Ratios'!$AW$5</f>
        <v>40.295838911929948</v>
      </c>
      <c r="AS87" s="106">
        <f>'2006 AMS'!$D$20/1000*'2002 US IO'!AS87/'2002 US IO'!AS$92</f>
        <v>30.140197403659911</v>
      </c>
      <c r="AT87" s="106">
        <f>'2006 AMS'!$D$21/1000*'2002 US IO'!AT87/'2002 US IO'!AT$92</f>
        <v>46.451433437518567</v>
      </c>
      <c r="AU87">
        <f>'2002 US IO'!AU87*'Wage Ratios'!$AZ$5</f>
        <v>12.643614262866407</v>
      </c>
      <c r="AV87">
        <f>'2002 US IO'!AV87*'Wage Ratios'!$BA$5</f>
        <v>12.469291830594644</v>
      </c>
      <c r="AW87">
        <f>'2002 US IO'!AW87*'Wage Ratios'!$BB$5</f>
        <v>0.65625252737023576</v>
      </c>
      <c r="AX87">
        <f>'2002 US IO'!AX87*'Wage Ratios'!$BC$5</f>
        <v>47.283339939924822</v>
      </c>
      <c r="AY87" s="106">
        <f>'2006 AMS'!$D$22/1000*'2002 US IO'!AY87/'2002 US IO'!AY$92</f>
        <v>31.994812456890184</v>
      </c>
      <c r="AZ87" s="106">
        <f>'2006 AMS'!$D$23/1000*'2002 US IO'!AZ87/'2002 US IO'!AZ$92</f>
        <v>152.02011705875682</v>
      </c>
      <c r="BA87" s="108">
        <f>'2002 US IO'!BA87*('Energy Outputs'!$D$12*1000)/'2002 US IO'!BA$92</f>
        <v>1.0662320727759806</v>
      </c>
      <c r="BB87" s="108">
        <f>'2002 US IO'!BB87*('Energy Outputs'!$D$4*1000)/'2002 US IO'!BB$92</f>
        <v>1.9941102466349458</v>
      </c>
      <c r="BC87">
        <f>'2002 US IO'!BC87*'Wage Ratios'!$BI$5</f>
        <v>30.262530686318417</v>
      </c>
      <c r="BD87" s="106">
        <f>'2006 AMS'!$D$24/1000*'2002 US IO'!BC87/'2002 US IO'!BC$92</f>
        <v>11.936422429891245</v>
      </c>
      <c r="BE87">
        <f>'2002 US IO'!BE87*'Wage Ratios'!$BK$5</f>
        <v>39.890952529466261</v>
      </c>
      <c r="BF87" s="106">
        <f>'2006 AMS'!$D$25/1000*'2002 US IO'!BE87/'2002 US IO'!BE$92</f>
        <v>12.530887845470099</v>
      </c>
      <c r="BG87" s="106">
        <f>'2006 AMS'!$D$26/1000*'2002 US IO'!BF87/'2002 US IO'!BF$92</f>
        <v>32.797583696199297</v>
      </c>
      <c r="BH87">
        <f>'2002 US IO'!BH87*'Wage Ratios'!$BN$5</f>
        <v>28.844513336443001</v>
      </c>
      <c r="BI87">
        <f>'2002 US IO'!BI87*'Wage Ratios'!$BO$5</f>
        <v>0.25456642938933904</v>
      </c>
      <c r="BJ87">
        <f>'2002 US IO'!BJ87*'Wage Ratios'!$BP$5</f>
        <v>0.42499314837636881</v>
      </c>
      <c r="BK87">
        <f>'2002 US IO'!BK87*'Wage Ratios'!$BQ$5</f>
        <v>8.8861476072952801</v>
      </c>
      <c r="BL87">
        <f>'2002 US IO'!BL87*'Wage Ratios'!$BR$5</f>
        <v>0.68878528829046892</v>
      </c>
      <c r="BM87">
        <f>'2002 US IO'!BM87*'Wage Ratios'!$BS$5</f>
        <v>0.90146555085108626</v>
      </c>
      <c r="BN87">
        <f>'2002 US IO'!BN87*'Wage Ratios'!$BT$5</f>
        <v>10.968378262029809</v>
      </c>
      <c r="BO87">
        <f>'2002 US IO'!BO87*'Wage Ratios'!$BU$5</f>
        <v>0.56009050869190324</v>
      </c>
      <c r="BP87">
        <f>'2002 US IO'!BP87*'Wage Ratios'!$BV$5</f>
        <v>0.6391003684995219</v>
      </c>
      <c r="BQ87">
        <f>'2002 US IO'!BQ87*'Wage Ratios'!$BW$5</f>
        <v>30.612508089361551</v>
      </c>
      <c r="BR87" s="106">
        <f>'2006 AMS'!$D$27/1000*'2002 US IO'!BQ87/'2002 US IO'!BQ$92</f>
        <v>3.2264078987069125</v>
      </c>
      <c r="BS87">
        <f>'2002 US IO'!BS87*'Wage Ratios'!$BY$5</f>
        <v>23.795838620582717</v>
      </c>
      <c r="BT87">
        <f>'2002 US IO'!BT87*'Wage Ratios'!$BZ$5</f>
        <v>1.1865488335119014</v>
      </c>
      <c r="BU87">
        <f>'2002 US IO'!BU87*'Wage Ratios'!$CL$5</f>
        <v>25.298828558182997</v>
      </c>
      <c r="BV87">
        <f>'2002 US IO'!BV87*'Wage Ratios'!$CG$5</f>
        <v>3.073848593601721</v>
      </c>
      <c r="BW87">
        <f>'2002 US IO'!BW87*AVERAGE('Wage Ratios'!$CA$5:$CF$5,'Wage Ratios'!$CH$5:$CK$5)</f>
        <v>102.10845221948597</v>
      </c>
      <c r="BX87">
        <f>'2002 US IO'!BX87*'Wage Ratios'!$CM$5</f>
        <v>8.5541031890534978</v>
      </c>
      <c r="BY87" s="106">
        <f>'2006 AMS'!$D$28/1000*'2002 US IO'!BX87/'2002 US IO'!BX$92</f>
        <v>4.7800333938738664</v>
      </c>
      <c r="BZ87" s="106">
        <f>'2006 AMS'!$D$29/1000*'2002 US IO'!BY87/'2002 US IO'!BY$92</f>
        <v>37.593769685575623</v>
      </c>
      <c r="CA87">
        <f>'2002 US IO'!CA87*'Wage Ratios'!$CP$5</f>
        <v>109.31859690316803</v>
      </c>
      <c r="CB87" s="106">
        <f>'2006 AMS'!$D$30/1000*'2002 US IO'!CA87/'2002 US IO'!CA$92</f>
        <v>42.555339569797674</v>
      </c>
      <c r="CC87" s="106">
        <f>'2006 AMS'!$D$31/1000*'2002 US IO'!CB87/'2002 US IO'!CB$92</f>
        <v>0.25826573106510048</v>
      </c>
      <c r="CD87" s="106">
        <f>'2006 AMS'!$D$32/1000*'2002 US IO'!CC87/'2002 US IO'!CC$92</f>
        <v>34.443289942678298</v>
      </c>
      <c r="CE87" s="106">
        <f>'2006 AMS'!$D$33/1000*'2002 US IO'!CD87/'2002 US IO'!CD$92</f>
        <v>2.061974771726883</v>
      </c>
      <c r="CF87" s="106">
        <f>'2006 AMS'!$D$34/1000*'2002 US IO'!CE87/'2002 US IO'!CE$92</f>
        <v>5.87597875236367</v>
      </c>
      <c r="CG87" s="106">
        <f>'2006 AMS'!$D$35/1000*'2002 US IO'!CF87/'2002 US IO'!CF$92</f>
        <v>11.322277519157804</v>
      </c>
      <c r="CH87">
        <f>'2002 US IO'!CH87*AVERAGE('Wage Ratios'!$CW$5:$CY$5)</f>
        <v>129.54731020383451</v>
      </c>
      <c r="CI87" s="106">
        <f>'2006 AMS'!$D$36/1000*'2002 US IO'!CH87/'2002 US IO'!CH$92</f>
        <v>9.2733930668692235</v>
      </c>
      <c r="CJ87">
        <v>0</v>
      </c>
      <c r="CK87">
        <v>0</v>
      </c>
    </row>
    <row r="88" spans="1:90" x14ac:dyDescent="0.25">
      <c r="A88" t="s">
        <v>77</v>
      </c>
      <c r="B88">
        <f>'2002 US IO'!B88*AVERAGE('Wage Ratios'!$D$5:$F$5,'Wage Ratios'!$H$5)</f>
        <v>3918.7924535806965</v>
      </c>
      <c r="C88">
        <f>'2002 US IO'!C88*'Wage Ratios'!$G$5</f>
        <v>16630.663360881186</v>
      </c>
      <c r="D88">
        <f>'2002 US IO'!D88*'Wage Ratios'!$I$5</f>
        <v>5704.7043679702965</v>
      </c>
      <c r="E88">
        <f>'2002 US IO'!E88*'Wage Ratios'!$J$5</f>
        <v>3090.5957809702968</v>
      </c>
      <c r="F88">
        <f>'2002 US IO'!F88*'Wage Ratios'!$K$5</f>
        <v>3004.6075219702971</v>
      </c>
      <c r="G88">
        <f>'2002 US IO'!G88*'Wage Ratios'!$L$5</f>
        <v>12109.006148970297</v>
      </c>
      <c r="H88">
        <f>'2002 US IO'!H88*'Wage Ratios'!$M$5</f>
        <v>4939.5977269702971</v>
      </c>
      <c r="I88" s="106">
        <f>'2006 AMS'!$D$5/1000*'2002 US IO'!I88/SUM('2002 US IO'!$I$2:$I$89)</f>
        <v>2045.7495284213894</v>
      </c>
      <c r="J88">
        <f>'2002 US IO'!J88*'Wage Ratios'!$O$5</f>
        <v>1968.7241689702971</v>
      </c>
      <c r="K88">
        <f>'2002 US IO'!K88*'Wage Ratios'!$P$5</f>
        <v>25129.328670970299</v>
      </c>
      <c r="L88">
        <f>'2002 US IO'!L88*'Wage Ratios'!$Q$5</f>
        <v>164.78872297029702</v>
      </c>
      <c r="M88">
        <f>'2002 US IO'!M88*'Wage Ratios'!$R$5</f>
        <v>716.57219397029712</v>
      </c>
      <c r="N88" s="106">
        <f>'2006 AMS'!$D$6/1000*'2002 US IO'!N88/SUM('2002 US IO'!$N$2:$N$89)</f>
        <v>2616.9843431037548</v>
      </c>
      <c r="O88" s="106">
        <f>'2006 AMS'!$D$7/1000*'2002 US IO'!O88/'2002 US IO'!$O$92</f>
        <v>896.55122983361116</v>
      </c>
      <c r="P88" s="106">
        <f>'2006 AMS'!$D$8/1000*'2002 US IO'!P88/'2002 US IO'!$P$92</f>
        <v>357.67242951669976</v>
      </c>
      <c r="Q88">
        <f>'2002 US IO'!Q88*'Wage Ratios'!$V$5</f>
        <v>1119.805563970297</v>
      </c>
      <c r="R88" s="106">
        <f>'2006 AMS'!$D$9/1000*'2002 US IO'!R88/'2002 US IO'!$R$92</f>
        <v>4224.3136085022543</v>
      </c>
      <c r="S88" s="106">
        <f>'2006 AMS'!$D$10/1000*'2002 US IO'!S88/'2002 US IO'!$S$92</f>
        <v>7870.9776462191094</v>
      </c>
      <c r="T88" s="106">
        <f>'2006 AMS'!$D$11/1000*'2002 US IO'!T88/'2002 US IO'!$T$92</f>
        <v>517.19141737818268</v>
      </c>
      <c r="U88" s="106">
        <f>'2006 AMS'!$D$12/1000*'2002 US IO'!U88/'2002 US IO'!$U$92</f>
        <v>591.67019624940986</v>
      </c>
      <c r="V88" s="106">
        <f>'2006 AMS'!$D$13/1000*'2002 US IO'!V88/'2002 US IO'!V$92</f>
        <v>5088.7034304355147</v>
      </c>
      <c r="W88">
        <f>'2002 US IO'!W88*'Wage Ratios'!$AB$5</f>
        <v>25709.976769010624</v>
      </c>
      <c r="X88">
        <f>'2002 US IO'!X88*'Wage Ratios'!$AC$5</f>
        <v>18823.755628929979</v>
      </c>
      <c r="Y88" s="108">
        <f>'2002 US IO'!Y88*('Energy Outputs'!$D$16*1000)/'2002 US IO'!Y$92</f>
        <v>5254.3724663503854</v>
      </c>
      <c r="Z88" s="108">
        <f>'2002 US IO'!Z88*('Energy Outputs'!$D$20*1000)/'2002 US IO'!Z$92</f>
        <v>1780.6260807146211</v>
      </c>
      <c r="AA88" s="105">
        <f>'2002 US IO'!AA88*'Wage Ratios'!$AF$5</f>
        <v>2345.8665039702969</v>
      </c>
      <c r="AB88">
        <f>'2002 US IO'!AB88*'Wage Ratios'!$AG$5</f>
        <v>55546.865001970298</v>
      </c>
      <c r="AC88" s="106">
        <f>'2006 AMS'!$D$14/1000*'2002 US IO'!AC88/'2002 US IO'!AC$92</f>
        <v>1819.1132144481869</v>
      </c>
      <c r="AD88">
        <f>'2002 US IO'!AD88*'Wage Ratios'!$AI$5</f>
        <v>22442.204012970298</v>
      </c>
      <c r="AE88">
        <f>'2002 US IO'!AE88*'Wage Ratios'!$AJ$5</f>
        <v>16581.661362970295</v>
      </c>
      <c r="AF88">
        <f>'2002 US IO'!AF88*'Wage Ratios'!$AK$5</f>
        <v>4352.931299970297</v>
      </c>
      <c r="AG88">
        <f>'2002 US IO'!AG88*'Wage Ratios'!$AL$5</f>
        <v>10449.997151970298</v>
      </c>
      <c r="AH88">
        <f>'2002 US IO'!AH88*'Wage Ratios'!$AM$5</f>
        <v>16019.120483970295</v>
      </c>
      <c r="AI88" s="106">
        <f>'2006 AMS'!$D$15/1000*'2002 US IO'!AI88/'2002 US IO'!AI$92</f>
        <v>1382.9768468332991</v>
      </c>
      <c r="AJ88" s="106">
        <f>'2006 AMS'!$D$16/1000*'2002 US IO'!AJ88/'2002 US IO'!AJ$92</f>
        <v>4655.6985615153126</v>
      </c>
      <c r="AK88" s="106">
        <f>'2006 AMS'!$D$17/1000*'2002 US IO'!AK88/'2002 US IO'!AK$92</f>
        <v>1478.4871780022982</v>
      </c>
      <c r="AL88" s="106">
        <f>'2006 AMS'!$D$18/1000*'2002 US IO'!AL88/'2002 US IO'!AL$92</f>
        <v>2525.2830745913443</v>
      </c>
      <c r="AM88" s="106">
        <f>'2006 AMS'!$D$19/1000*'2002 US IO'!AM88/'2002 US IO'!AM$92</f>
        <v>595.42952911996713</v>
      </c>
      <c r="AN88">
        <f>'2002 US IO'!AN88*'Wage Ratios'!$AS$5</f>
        <v>130.97171597029703</v>
      </c>
      <c r="AO88">
        <f>'2002 US IO'!AO88*'Wage Ratios'!$AT$5</f>
        <v>7683.7072159702975</v>
      </c>
      <c r="AP88">
        <f>'2002 US IO'!AP88*'Wage Ratios'!$AU$5</f>
        <v>11849.353325970296</v>
      </c>
      <c r="AQ88">
        <f>'2002 US IO'!AQ88*'Wage Ratios'!$AV$5</f>
        <v>4488.1836259702968</v>
      </c>
      <c r="AR88">
        <f>'2002 US IO'!AR88*'Wage Ratios'!$AW$5</f>
        <v>9425.5943569702977</v>
      </c>
      <c r="AS88" s="106">
        <f>'2006 AMS'!$D$20/1000*'2002 US IO'!AS88/'2002 US IO'!AS$92</f>
        <v>4122.0743293256846</v>
      </c>
      <c r="AT88" s="106">
        <f>'2006 AMS'!$D$21/1000*'2002 US IO'!AT88/'2002 US IO'!AT$92</f>
        <v>4701.250694750368</v>
      </c>
      <c r="AU88">
        <f>'2002 US IO'!AU88*'Wage Ratios'!$AZ$5</f>
        <v>26761.540086970297</v>
      </c>
      <c r="AV88">
        <f>'2002 US IO'!AV88*'Wage Ratios'!$BA$5</f>
        <v>29491.0000349703</v>
      </c>
      <c r="AW88">
        <f>'2002 US IO'!AW88*'Wage Ratios'!$BB$5</f>
        <v>5808.0845629702962</v>
      </c>
      <c r="AX88">
        <f>'2002 US IO'!AX88*'Wage Ratios'!$BC$5</f>
        <v>5140.219088970297</v>
      </c>
      <c r="AY88" s="106">
        <f>'2006 AMS'!$D$22/1000*'2002 US IO'!AY88/'2002 US IO'!AY$92</f>
        <v>7829.7907503515025</v>
      </c>
      <c r="AZ88" s="106">
        <f>'2006 AMS'!$D$23/1000*'2002 US IO'!AZ88/'2002 US IO'!AZ$92</f>
        <v>2325.4497576510425</v>
      </c>
      <c r="BA88" s="108">
        <f>'2002 US IO'!BA88*('Energy Outputs'!$D$12*1000)/'2002 US IO'!BA$92</f>
        <v>1124.0982602301831</v>
      </c>
      <c r="BB88" s="108">
        <f>'2002 US IO'!BB88*('Energy Outputs'!$D$4*1000)/'2002 US IO'!BB$92</f>
        <v>1979.8304032075716</v>
      </c>
      <c r="BC88">
        <f>'2002 US IO'!BC88*'Wage Ratios'!$BI$5</f>
        <v>4421.5649959702969</v>
      </c>
      <c r="BD88" s="106">
        <f>'2006 AMS'!$D$24/1000*'2002 US IO'!BC88/'2002 US IO'!BC$92</f>
        <v>1743.9938563030501</v>
      </c>
      <c r="BE88">
        <f>'2002 US IO'!BE88*'Wage Ratios'!$BK$5</f>
        <v>17534.768948970297</v>
      </c>
      <c r="BF88" s="106">
        <f>'2006 AMS'!$D$25/1000*'2002 US IO'!BE88/'2002 US IO'!BE$92</f>
        <v>5508.1718826712176</v>
      </c>
      <c r="BG88" s="106">
        <f>'2006 AMS'!$D$26/1000*'2002 US IO'!BF88/'2002 US IO'!BF$92</f>
        <v>1731.190370302319</v>
      </c>
      <c r="BH88">
        <f>'2002 US IO'!BH88*'Wage Ratios'!$BN$5</f>
        <v>11054.019811970296</v>
      </c>
      <c r="BI88">
        <f>'2002 US IO'!BI88*'Wage Ratios'!$BO$5</f>
        <v>6018.0710419702973</v>
      </c>
      <c r="BJ88">
        <f>'2002 US IO'!BJ88*'Wage Ratios'!$BP$5</f>
        <v>4001.6850479702966</v>
      </c>
      <c r="BK88">
        <f>'2002 US IO'!BK88*'Wage Ratios'!$BQ$5</f>
        <v>13592.388192970295</v>
      </c>
      <c r="BL88">
        <f>'2002 US IO'!BL88*'Wage Ratios'!$BR$5</f>
        <v>17786.497860970299</v>
      </c>
      <c r="BM88">
        <f>'2002 US IO'!BM88*'Wage Ratios'!$BS$5</f>
        <v>10043.152484970296</v>
      </c>
      <c r="BN88">
        <f>'2002 US IO'!BN88*'Wage Ratios'!$BT$5</f>
        <v>1586.2044619702974</v>
      </c>
      <c r="BO88">
        <f>'2002 US IO'!BO88*'Wage Ratios'!$BU$5</f>
        <v>11629.993371970295</v>
      </c>
      <c r="BP88">
        <f>'2002 US IO'!BP88*'Wage Ratios'!$BV$5</f>
        <v>2134.6367439702972</v>
      </c>
      <c r="BQ88">
        <f>'2002 US IO'!BQ88*'Wage Ratios'!$BW$5</f>
        <v>10913.340824970297</v>
      </c>
      <c r="BR88" s="106">
        <f>'2006 AMS'!$D$27/1000*'2002 US IO'!BQ88/'2002 US IO'!BQ$92</f>
        <v>1150.2124862222988</v>
      </c>
      <c r="BS88">
        <f>'2002 US IO'!BS88*'Wage Ratios'!$BY$5</f>
        <v>5993.7865389702965</v>
      </c>
      <c r="BT88">
        <f>'2002 US IO'!BT88*'Wage Ratios'!$BZ$5</f>
        <v>6980.4030719702969</v>
      </c>
      <c r="BU88">
        <f>'2002 US IO'!BU88*'Wage Ratios'!$CL$5</f>
        <v>9814.0864489702963</v>
      </c>
      <c r="BV88">
        <f>'2002 US IO'!BV88*'Wage Ratios'!$CG$5</f>
        <v>1192.427378970297</v>
      </c>
      <c r="BW88">
        <f>'2002 US IO'!BW88*AVERAGE('Wage Ratios'!$CA$5:$CF$5,'Wage Ratios'!$CH$5:$CK$5)</f>
        <v>39610.576234702967</v>
      </c>
      <c r="BX88">
        <f>'2002 US IO'!BX88*'Wage Ratios'!$CM$5</f>
        <v>1130.8541799702971</v>
      </c>
      <c r="BY88" s="106">
        <f>'2006 AMS'!$D$28/1000*'2002 US IO'!BX88/'2002 US IO'!BX$92</f>
        <v>631.92138607553807</v>
      </c>
      <c r="BZ88" s="106">
        <f>'2006 AMS'!$D$29/1000*'2002 US IO'!BY88/'2002 US IO'!BY$92</f>
        <v>1149.6282406459422</v>
      </c>
      <c r="CA88">
        <f>'2002 US IO'!CA88*'Wage Ratios'!$CP$5</f>
        <v>25189.473065970298</v>
      </c>
      <c r="CB88" s="106">
        <f>'2006 AMS'!$D$30/1000*'2002 US IO'!CA88/'2002 US IO'!CA$92</f>
        <v>9805.7111074719069</v>
      </c>
      <c r="CC88" s="106">
        <f>'2006 AMS'!$D$31/1000*'2002 US IO'!CB88/'2002 US IO'!CB$92</f>
        <v>569.0562899000322</v>
      </c>
      <c r="CD88" s="106">
        <f>'2006 AMS'!$D$32/1000*'2002 US IO'!CC88/'2002 US IO'!CC$92</f>
        <v>1612.6348676475852</v>
      </c>
      <c r="CE88" s="106">
        <f>'2006 AMS'!$D$33/1000*'2002 US IO'!CD88/'2002 US IO'!CD$92</f>
        <v>52.52651603217349</v>
      </c>
      <c r="CF88" s="106">
        <f>'2006 AMS'!$D$34/1000*'2002 US IO'!CE88/'2002 US IO'!CE$92</f>
        <v>1087.4380372712205</v>
      </c>
      <c r="CG88" s="106">
        <f>'2006 AMS'!$D$35/1000*'2002 US IO'!CF88/'2002 US IO'!CF$92</f>
        <v>394.96382136886302</v>
      </c>
      <c r="CH88">
        <f>'2002 US IO'!CH88*AVERAGE('Wage Ratios'!$CW$5:$CY$5)</f>
        <v>40106.587911910887</v>
      </c>
      <c r="CI88" s="106">
        <f>'2006 AMS'!$D$36/1000*'2002 US IO'!CH88/'2002 US IO'!CH$92</f>
        <v>2870.9523470066356</v>
      </c>
      <c r="CJ88">
        <v>0</v>
      </c>
      <c r="CK88">
        <v>0</v>
      </c>
    </row>
    <row r="89" spans="1:90" x14ac:dyDescent="0.25">
      <c r="A89" t="s">
        <v>76</v>
      </c>
      <c r="B89">
        <f>'2002 US IO'!B89*AVERAGE('Wage Ratios'!$D$5:$F$5,'Wage Ratios'!$H$5)</f>
        <v>3006.264693008924</v>
      </c>
      <c r="C89">
        <f>'2002 US IO'!C89*'Wage Ratios'!$G$5</f>
        <v>6750.9191761910033</v>
      </c>
      <c r="D89">
        <f>'2002 US IO'!D89*'Wage Ratios'!$I$5</f>
        <v>2099.3764732075369</v>
      </c>
      <c r="E89">
        <f>'2002 US IO'!E89*'Wage Ratios'!$J$5</f>
        <v>2691.1256433247518</v>
      </c>
      <c r="F89">
        <f>'2002 US IO'!F89*'Wage Ratios'!$K$5</f>
        <v>643.23186721533477</v>
      </c>
      <c r="G89">
        <f>'2002 US IO'!G89*'Wage Ratios'!$L$5</f>
        <v>376.18988268289809</v>
      </c>
      <c r="H89">
        <f>'2002 US IO'!H89*'Wage Ratios'!$M$5</f>
        <v>12525.658274523501</v>
      </c>
      <c r="I89" s="106">
        <f>'2006 AMS'!$D$5/1000*'2002 US IO'!I89/SUM('2002 US IO'!$I$2:$I$89)</f>
        <v>1659.6118192018137</v>
      </c>
      <c r="J89">
        <f>'2002 US IO'!J89*'Wage Ratios'!$O$5</f>
        <v>10391.03288934093</v>
      </c>
      <c r="K89">
        <f>'2002 US IO'!K89*'Wage Ratios'!$P$5</f>
        <v>5673.5782634222123</v>
      </c>
      <c r="L89">
        <f>'2002 US IO'!L89*'Wage Ratios'!$Q$5</f>
        <v>308.1364330079482</v>
      </c>
      <c r="M89">
        <f>'2002 US IO'!M89*'Wage Ratios'!$R$5</f>
        <v>387.23419168735165</v>
      </c>
      <c r="N89" s="106">
        <f>'2006 AMS'!$D$6/1000*'2002 US IO'!N89/SUM('2002 US IO'!$N$2:$N$89)</f>
        <v>7879.5008718019017</v>
      </c>
      <c r="O89" s="106">
        <f>'2006 AMS'!$D$7/1000*'2002 US IO'!O89/'2002 US IO'!$O$92</f>
        <v>554.20038773349017</v>
      </c>
      <c r="P89" s="106">
        <f>'2006 AMS'!$D$8/1000*'2002 US IO'!P89/'2002 US IO'!$P$92</f>
        <v>1375.1464952523891</v>
      </c>
      <c r="Q89">
        <f>'2002 US IO'!Q89*'Wage Ratios'!$V$5</f>
        <v>476.33104016136497</v>
      </c>
      <c r="R89" s="106">
        <f>'2006 AMS'!$D$9/1000*'2002 US IO'!R89/'2002 US IO'!$R$92</f>
        <v>1910.4315412190672</v>
      </c>
      <c r="S89" s="106">
        <f>'2006 AMS'!$D$10/1000*'2002 US IO'!S89/'2002 US IO'!$S$92</f>
        <v>1236.5402160181343</v>
      </c>
      <c r="T89" s="106">
        <f>'2006 AMS'!$D$11/1000*'2002 US IO'!T89/'2002 US IO'!$T$92</f>
        <v>325.85141303435029</v>
      </c>
      <c r="U89" s="106">
        <f>'2006 AMS'!$D$12/1000*'2002 US IO'!U89/'2002 US IO'!$U$92</f>
        <v>1248.9038466778084</v>
      </c>
      <c r="V89" s="106">
        <f>'2006 AMS'!$D$13/1000*'2002 US IO'!V89/'2002 US IO'!V$92</f>
        <v>3701.3579770025012</v>
      </c>
      <c r="W89">
        <f>'2002 US IO'!W89*'Wage Ratios'!$AB$5</f>
        <v>4934.3137936208868</v>
      </c>
      <c r="X89">
        <f>'2002 US IO'!X89*'Wage Ratios'!$AC$5</f>
        <v>9120.9461594101267</v>
      </c>
      <c r="Y89" s="108">
        <f>'2002 US IO'!Y89*('Energy Outputs'!$D$16*1000)/'2002 US IO'!Y$92</f>
        <v>12066.350608100807</v>
      </c>
      <c r="Z89" s="108">
        <f>'2002 US IO'!Z89*('Energy Outputs'!$D$20*1000)/'2002 US IO'!Z$92</f>
        <v>5333.3443516525813</v>
      </c>
      <c r="AA89" s="105">
        <f>'2002 US IO'!AA89*'Wage Ratios'!$AF$5</f>
        <v>3444.1793971661959</v>
      </c>
      <c r="AB89">
        <f>'2002 US IO'!AB89*'Wage Ratios'!$AG$5</f>
        <v>10667.455121365034</v>
      </c>
      <c r="AC89" s="106">
        <f>'2006 AMS'!$D$14/1000*'2002 US IO'!AC89/'2002 US IO'!AC$92</f>
        <v>1418.5919150299837</v>
      </c>
      <c r="AD89">
        <f>'2002 US IO'!AD89*'Wage Ratios'!$AI$5</f>
        <v>31532.030202560982</v>
      </c>
      <c r="AE89">
        <f>'2002 US IO'!AE89*'Wage Ratios'!$AJ$5</f>
        <v>12038.522180675474</v>
      </c>
      <c r="AF89">
        <f>'2002 US IO'!AF89*'Wage Ratios'!$AK$5</f>
        <v>15608.269390428586</v>
      </c>
      <c r="AG89">
        <f>'2002 US IO'!AG89*'Wage Ratios'!$AL$5</f>
        <v>101526.80371062299</v>
      </c>
      <c r="AH89">
        <f>'2002 US IO'!AH89*'Wage Ratios'!$AM$5</f>
        <v>4534.3172149055445</v>
      </c>
      <c r="AI89" s="106">
        <f>'2006 AMS'!$D$15/1000*'2002 US IO'!AI89/'2002 US IO'!AI$92</f>
        <v>1073.2220848654104</v>
      </c>
      <c r="AJ89" s="106">
        <f>'2006 AMS'!$D$16/1000*'2002 US IO'!AJ89/'2002 US IO'!AJ$92</f>
        <v>2487.0162605419682</v>
      </c>
      <c r="AK89" s="106">
        <f>'2006 AMS'!$D$17/1000*'2002 US IO'!AK89/'2002 US IO'!AK$92</f>
        <v>1212.969150515044</v>
      </c>
      <c r="AL89" s="106">
        <f>'2006 AMS'!$D$18/1000*'2002 US IO'!AL89/'2002 US IO'!AL$92</f>
        <v>964.84749950918012</v>
      </c>
      <c r="AM89" s="106">
        <f>'2006 AMS'!$D$19/1000*'2002 US IO'!AM89/'2002 US IO'!AM$92</f>
        <v>355.74651961144269</v>
      </c>
      <c r="AN89">
        <f>'2002 US IO'!AN89*'Wage Ratios'!$AS$5</f>
        <v>277.80727087194811</v>
      </c>
      <c r="AO89">
        <f>'2002 US IO'!AO89*'Wage Ratios'!$AT$5</f>
        <v>5522.9842474951865</v>
      </c>
      <c r="AP89">
        <f>'2002 US IO'!AP89*'Wage Ratios'!$AU$5</f>
        <v>29007.54571101996</v>
      </c>
      <c r="AQ89">
        <f>'2002 US IO'!AQ89*'Wage Ratios'!$AV$5</f>
        <v>4258.5205608969445</v>
      </c>
      <c r="AR89">
        <f>'2002 US IO'!AR89*'Wage Ratios'!$AW$5</f>
        <v>15423.021694339759</v>
      </c>
      <c r="AS89" s="106">
        <f>'2006 AMS'!$D$20/1000*'2002 US IO'!AS89/'2002 US IO'!AS$92</f>
        <v>3989.6808150614015</v>
      </c>
      <c r="AT89" s="106">
        <f>'2006 AMS'!$D$21/1000*'2002 US IO'!AT89/'2002 US IO'!AT$92</f>
        <v>2030.0512084824857</v>
      </c>
      <c r="AU89">
        <f>'2002 US IO'!AU89*'Wage Ratios'!$AZ$5</f>
        <v>8021.696172763377</v>
      </c>
      <c r="AV89">
        <f>'2002 US IO'!AV89*'Wage Ratios'!$BA$5</f>
        <v>2352.2689860941405</v>
      </c>
      <c r="AW89">
        <f>'2002 US IO'!AW89*'Wage Ratios'!$BB$5</f>
        <v>817.1814188644762</v>
      </c>
      <c r="AX89">
        <f>'2002 US IO'!AX89*'Wage Ratios'!$BC$5</f>
        <v>1412.3346285714117</v>
      </c>
      <c r="AY89" s="106">
        <f>'2006 AMS'!$D$22/1000*'2002 US IO'!AY89/'2002 US IO'!AY$92</f>
        <v>3023.748868150386</v>
      </c>
      <c r="AZ89" s="106">
        <f>'2006 AMS'!$D$23/1000*'2002 US IO'!AZ89/'2002 US IO'!AZ$92</f>
        <v>1304.9823545400986</v>
      </c>
      <c r="BA89" s="108">
        <f>'2002 US IO'!BA89*('Energy Outputs'!$D$12*1000)/'2002 US IO'!BA$92</f>
        <v>7416.2665289700199</v>
      </c>
      <c r="BB89" s="108">
        <f>'2002 US IO'!BB89*('Energy Outputs'!$D$4*1000)/'2002 US IO'!BB$92</f>
        <v>3593.3462402450255</v>
      </c>
      <c r="BC89">
        <f>'2002 US IO'!BC89*'Wage Ratios'!$BI$5</f>
        <v>3675.2751290835345</v>
      </c>
      <c r="BD89" s="106">
        <f>'2006 AMS'!$D$24/1000*'2002 US IO'!BC89/'2002 US IO'!BC$92</f>
        <v>1449.635423472613</v>
      </c>
      <c r="BE89">
        <f>'2002 US IO'!BE89*'Wage Ratios'!$BK$5</f>
        <v>10406.718270998828</v>
      </c>
      <c r="BF89" s="106">
        <f>'2006 AMS'!$D$25/1000*'2002 US IO'!BE89/'2002 US IO'!BE$92</f>
        <v>3269.0475214138896</v>
      </c>
      <c r="BG89" s="106">
        <f>'2006 AMS'!$D$26/1000*'2002 US IO'!BF89/'2002 US IO'!BF$92</f>
        <v>873.67573045955521</v>
      </c>
      <c r="BH89">
        <f>'2002 US IO'!BH89*'Wage Ratios'!$BN$5</f>
        <v>7121.567479834478</v>
      </c>
      <c r="BI89">
        <f>'2002 US IO'!BI89*'Wage Ratios'!$BO$5</f>
        <v>3047.7207443926127</v>
      </c>
      <c r="BJ89">
        <f>'2002 US IO'!BJ89*'Wage Ratios'!$BP$5</f>
        <v>2539.0396640315334</v>
      </c>
      <c r="BK89">
        <f>'2002 US IO'!BK89*'Wage Ratios'!$BQ$5</f>
        <v>4706.0501318223933</v>
      </c>
      <c r="BL89">
        <f>'2002 US IO'!BL89*'Wage Ratios'!$BR$5</f>
        <v>4603.6249816758236</v>
      </c>
      <c r="BM89">
        <f>'2002 US IO'!BM89*'Wage Ratios'!$BS$5</f>
        <v>6765.6020437763364</v>
      </c>
      <c r="BN89">
        <f>'2002 US IO'!BN89*'Wage Ratios'!$BT$5</f>
        <v>2646.2246902708002</v>
      </c>
      <c r="BO89">
        <f>'2002 US IO'!BO89*'Wage Ratios'!$BU$5</f>
        <v>8723.4591246628934</v>
      </c>
      <c r="BP89">
        <f>'2002 US IO'!BP89*'Wage Ratios'!$BV$5</f>
        <v>4860.4582675638358</v>
      </c>
      <c r="BQ89">
        <f>'2002 US IO'!BQ89*'Wage Ratios'!$BW$5</f>
        <v>811.84245473405588</v>
      </c>
      <c r="BR89" s="106">
        <f>'2006 AMS'!$D$27/1000*'2002 US IO'!BQ89/'2002 US IO'!BQ$92</f>
        <v>85.564204697420308</v>
      </c>
      <c r="BS89">
        <f>'2002 US IO'!BS89*'Wage Ratios'!$BY$5</f>
        <v>3915.5463036554147</v>
      </c>
      <c r="BT89">
        <f>'2002 US IO'!BT89*'Wage Ratios'!$BZ$5</f>
        <v>5691.0350288602012</v>
      </c>
      <c r="BU89">
        <f>'2002 US IO'!BU89*'Wage Ratios'!$CL$5</f>
        <v>7833.357595611159</v>
      </c>
      <c r="BV89">
        <f>'2002 US IO'!BV89*'Wage Ratios'!$CG$5</f>
        <v>951.76561922905421</v>
      </c>
      <c r="BW89">
        <f>'2002 US IO'!BW89*AVERAGE('Wage Ratios'!$CA$5:$CF$5,'Wage Ratios'!$CH$5:$CK$5)</f>
        <v>31616.168232062057</v>
      </c>
      <c r="BX89">
        <f>'2002 US IO'!BX89*'Wage Ratios'!$CM$5</f>
        <v>616.12187337319801</v>
      </c>
      <c r="BY89" s="106">
        <f>'2006 AMS'!$D$28/1000*'2002 US IO'!BX89/'2002 US IO'!BX$92</f>
        <v>344.2889411468372</v>
      </c>
      <c r="BZ89" s="106">
        <f>'2006 AMS'!$D$29/1000*'2002 US IO'!BY89/'2002 US IO'!BY$92</f>
        <v>917.14237460577124</v>
      </c>
      <c r="CA89">
        <f>'2002 US IO'!CA89*'Wage Ratios'!$CP$5</f>
        <v>7963.1485621956781</v>
      </c>
      <c r="CB89" s="106">
        <f>'2006 AMS'!$D$30/1000*'2002 US IO'!CA89/'2002 US IO'!CA$92</f>
        <v>3099.8796244078276</v>
      </c>
      <c r="CC89" s="106">
        <f>'2006 AMS'!$D$31/1000*'2002 US IO'!CB89/'2002 US IO'!CB$92</f>
        <v>224.38481279818748</v>
      </c>
      <c r="CD89" s="106">
        <f>'2006 AMS'!$D$32/1000*'2002 US IO'!CC89/'2002 US IO'!CC$92</f>
        <v>1311.0777676184161</v>
      </c>
      <c r="CE89" s="106">
        <f>'2006 AMS'!$D$33/1000*'2002 US IO'!CD89/'2002 US IO'!CD$92</f>
        <v>68.702432407804579</v>
      </c>
      <c r="CF89" s="106">
        <f>'2006 AMS'!$D$34/1000*'2002 US IO'!CE89/'2002 US IO'!CE$92</f>
        <v>964.45397353221358</v>
      </c>
      <c r="CG89" s="106">
        <f>'2006 AMS'!$D$35/1000*'2002 US IO'!CF89/'2002 US IO'!CF$92</f>
        <v>123.1877945416803</v>
      </c>
      <c r="CH89">
        <f>'2002 US IO'!CH89*AVERAGE('Wage Ratios'!$CW$5:$CY$5)</f>
        <v>33849.67899210161</v>
      </c>
      <c r="CI89" s="106">
        <f>'2006 AMS'!$D$36/1000*'2002 US IO'!CH89/'2002 US IO'!CH$92</f>
        <v>2423.0636513193508</v>
      </c>
      <c r="CJ89">
        <v>0</v>
      </c>
      <c r="CK89">
        <v>0</v>
      </c>
    </row>
    <row r="90" spans="1:90" x14ac:dyDescent="0.25">
      <c r="CL90">
        <f>SUM(B2:CK89)</f>
        <v>2194485.0447680578</v>
      </c>
    </row>
    <row r="91" spans="1:90" x14ac:dyDescent="0.25">
      <c r="A91" t="s">
        <v>298</v>
      </c>
      <c r="I91">
        <f>SUM(I2:I89)</f>
        <v>9912.6010000000006</v>
      </c>
      <c r="N91">
        <f>SUM(N2:N89)</f>
        <v>21702.650000000009</v>
      </c>
      <c r="O91">
        <f>SUM(O2:O89)</f>
        <v>5445.1440000000002</v>
      </c>
      <c r="P91">
        <f>SUM(P2:P89)</f>
        <v>3898.8194999999987</v>
      </c>
      <c r="R91">
        <f>SUM(R2:R89)</f>
        <v>21290.284999999993</v>
      </c>
      <c r="S91">
        <f>SUM(S2:S89)</f>
        <v>24511.214</v>
      </c>
      <c r="T91">
        <f>SUM(T2:T89)</f>
        <v>2492.2719999999999</v>
      </c>
      <c r="U91">
        <f>SUM(U2:U89)</f>
        <v>6717.5375000000004</v>
      </c>
      <c r="V91">
        <f>SUM(V2:V89)</f>
        <v>22758.431</v>
      </c>
      <c r="Y91">
        <f>SUM(Y2:Y89)</f>
        <v>25494.718304250004</v>
      </c>
      <c r="Z91">
        <f>SUM(Z2:Z89)</f>
        <v>21452.974200000004</v>
      </c>
      <c r="AC91">
        <f>SUM(AC2:AC89)</f>
        <v>7651.8050000000021</v>
      </c>
      <c r="AI91">
        <f>SUM(AI2:AI89)</f>
        <v>9591.6249999999982</v>
      </c>
      <c r="AJ91">
        <f>SUM(AJ2:AJ89)</f>
        <v>34221.541500000007</v>
      </c>
      <c r="AK91">
        <f>SUM(AK2:AK89)</f>
        <v>10729.632000000001</v>
      </c>
      <c r="AL91">
        <f>SUM(AL2:AL89)</f>
        <v>8606.6889999999985</v>
      </c>
      <c r="AM91">
        <f>SUM(AM2:AM89)</f>
        <v>2123.016000000001</v>
      </c>
      <c r="AS91">
        <f>SUM(AS2:AS89)</f>
        <v>14682.991499999996</v>
      </c>
      <c r="AT91">
        <f>SUM(AT2:AT89)</f>
        <v>17984.554499999995</v>
      </c>
      <c r="AY91">
        <f>SUM(AY2:AY89)</f>
        <v>25830.199000000004</v>
      </c>
      <c r="AZ91">
        <f>SUM(AZ2:AZ89)</f>
        <v>8565.4654999999984</v>
      </c>
      <c r="BA91">
        <f>SUM(BA2:BA89)</f>
        <v>16771.424631250004</v>
      </c>
      <c r="BB91">
        <f>SUM(BB2:BB89)</f>
        <v>55420.319994678859</v>
      </c>
      <c r="BD91">
        <f>SUM(BD2:BD89)</f>
        <v>6773.1940000000013</v>
      </c>
      <c r="BF91">
        <f>SUM(BF2:BF89)</f>
        <v>15968.657500000001</v>
      </c>
      <c r="BG91">
        <f>SUM(BG2:BG89)</f>
        <v>6909.383499999999</v>
      </c>
      <c r="BR91">
        <f>SUM(BR2:BR89)</f>
        <v>2152.0405000000005</v>
      </c>
      <c r="BU91">
        <f>SUM(BU2:BU89)</f>
        <v>25796.13777737374</v>
      </c>
      <c r="BV91">
        <f>SUM(BV2:BV89)</f>
        <v>3134.2724681886007</v>
      </c>
      <c r="BW91">
        <f>SUM(BW2:BW89)</f>
        <v>104115.63901587315</v>
      </c>
      <c r="BY91">
        <f>SUM(BY2:BY89)</f>
        <v>2533.9804999999997</v>
      </c>
      <c r="BZ91">
        <f>SUM(BZ2:BZ89)</f>
        <v>4363.5475000000006</v>
      </c>
      <c r="CB91">
        <f t="shared" ref="CB91:CG91" si="0">SUM(CB2:CB89)</f>
        <v>24486.733500000002</v>
      </c>
      <c r="CC91">
        <f t="shared" si="0"/>
        <v>2127.4739999999997</v>
      </c>
      <c r="CD91">
        <f t="shared" si="0"/>
        <v>7563.1349999999993</v>
      </c>
      <c r="CE91">
        <f t="shared" si="0"/>
        <v>548.7700000000001</v>
      </c>
      <c r="CF91">
        <f t="shared" si="0"/>
        <v>6063.8895000000002</v>
      </c>
      <c r="CG91">
        <f t="shared" si="0"/>
        <v>1738.8715</v>
      </c>
      <c r="CI91">
        <f>SUM(CI2:CI89)</f>
        <v>7527.1484999999993</v>
      </c>
    </row>
    <row r="92" spans="1:90" x14ac:dyDescent="0.25">
      <c r="A92" t="s">
        <v>297</v>
      </c>
      <c r="I92">
        <f>I91-'2006 AMS'!D5/1000</f>
        <v>0</v>
      </c>
      <c r="N92">
        <f>N91-'2006 AMS'!D6/1000</f>
        <v>0</v>
      </c>
      <c r="O92">
        <f>O91-'2006 AMS'!D7/1000</f>
        <v>0</v>
      </c>
      <c r="P92">
        <f>P91-'2006 AMS'!D8/1000</f>
        <v>0</v>
      </c>
      <c r="R92">
        <f>R91-'2006 AMS'!D9/1000</f>
        <v>0</v>
      </c>
      <c r="S92">
        <f>S91-'2006 AMS'!D10/1000</f>
        <v>0</v>
      </c>
      <c r="T92">
        <f>T91-'2006 AMS'!D11/1000</f>
        <v>0</v>
      </c>
      <c r="U92">
        <f>U91-'2006 AMS'!$D12/1000</f>
        <v>0</v>
      </c>
      <c r="V92">
        <f>V91-'2006 AMS'!$D13/1000</f>
        <v>0</v>
      </c>
      <c r="Y92" s="105">
        <f>Y91-'Energy Outputs'!D16*1000</f>
        <v>0</v>
      </c>
      <c r="Z92" s="105">
        <f>Z91-'Energy Outputs'!D20*1000</f>
        <v>0</v>
      </c>
      <c r="AC92">
        <f>AC91-'2006 AMS'!$D14/1000</f>
        <v>0</v>
      </c>
      <c r="AI92">
        <f>AI91-'2006 AMS'!$D15/1000</f>
        <v>0</v>
      </c>
      <c r="AJ92">
        <f>AJ91-'2006 AMS'!$D16/1000</f>
        <v>0</v>
      </c>
      <c r="AK92">
        <f>AK91-'2006 AMS'!$D17/1000</f>
        <v>0</v>
      </c>
      <c r="AL92">
        <f>AL91-'2006 AMS'!$D18/1000</f>
        <v>0</v>
      </c>
      <c r="AM92">
        <f>AM91-'2006 AMS'!$D19/1000</f>
        <v>0</v>
      </c>
      <c r="AS92">
        <f>AS91-'2006 AMS'!$D20/1000</f>
        <v>0</v>
      </c>
      <c r="AT92">
        <f>AT91-'2006 AMS'!$D21/1000</f>
        <v>0</v>
      </c>
      <c r="AY92">
        <f>AY91-'2006 AMS'!$D22/1000</f>
        <v>0</v>
      </c>
      <c r="AZ92">
        <f>AZ91-'2006 AMS'!$D23/1000</f>
        <v>0</v>
      </c>
      <c r="BA92" s="105">
        <f>BA91-'Energy Outputs'!D12*1000</f>
        <v>0</v>
      </c>
      <c r="BB92" s="105">
        <f>BB91-'Energy Outputs'!D4*1000</f>
        <v>0</v>
      </c>
      <c r="BD92">
        <f>BD91-'2006 AMS'!$D24/1000</f>
        <v>0</v>
      </c>
      <c r="BF92">
        <f>BF91-'2006 AMS'!$D25/1000</f>
        <v>0</v>
      </c>
      <c r="BG92">
        <f>BG91-'2006 AMS'!$D26/1000</f>
        <v>0</v>
      </c>
      <c r="BR92">
        <f>BR91-'2006 AMS'!$D27/1000</f>
        <v>0</v>
      </c>
      <c r="BY92">
        <f>BY91-'2006 AMS'!$D28/1000</f>
        <v>0</v>
      </c>
      <c r="BZ92">
        <f>BZ91-'2006 AMS'!$D29/1000</f>
        <v>0</v>
      </c>
      <c r="CB92">
        <f>CB91-'2006 AMS'!$D30/1000</f>
        <v>0</v>
      </c>
      <c r="CC92">
        <f>CC91-'2006 AMS'!$D31/1000</f>
        <v>0</v>
      </c>
      <c r="CD92">
        <f>CD91-'2006 AMS'!$D32/1000</f>
        <v>0</v>
      </c>
      <c r="CE92">
        <f>CE91-'2006 AMS'!$D33/1000</f>
        <v>0</v>
      </c>
      <c r="CF92">
        <f>CF91-'2006 AMS'!$D34/1000</f>
        <v>0</v>
      </c>
      <c r="CG92">
        <f>CG91-'2006 AMS'!$D35/1000</f>
        <v>0</v>
      </c>
      <c r="CI92">
        <f>CI91-'2006 AMS'!$D36/1000</f>
        <v>0</v>
      </c>
    </row>
    <row r="96" spans="1:90" x14ac:dyDescent="0.25">
      <c r="B96">
        <f t="shared" ref="B96:BD96" si="1">SUM(B2:B89)</f>
        <v>11471.220363231856</v>
      </c>
      <c r="C96">
        <f t="shared" si="1"/>
        <v>43449.39679790962</v>
      </c>
      <c r="D96">
        <f t="shared" si="1"/>
        <v>14170.035903443801</v>
      </c>
      <c r="E96">
        <f t="shared" si="1"/>
        <v>9653.6396497047772</v>
      </c>
      <c r="F96">
        <f t="shared" si="1"/>
        <v>5170.0310214063711</v>
      </c>
      <c r="G96">
        <f t="shared" si="1"/>
        <v>15202.459751837949</v>
      </c>
      <c r="H96">
        <f t="shared" si="1"/>
        <v>51825.436746191619</v>
      </c>
      <c r="I96">
        <f t="shared" si="1"/>
        <v>9912.6010000000006</v>
      </c>
      <c r="J96">
        <f t="shared" si="1"/>
        <v>25978.795174004663</v>
      </c>
      <c r="K96">
        <f t="shared" si="1"/>
        <v>49486.118202346348</v>
      </c>
      <c r="L96">
        <f t="shared" si="1"/>
        <v>975.9631893483612</v>
      </c>
      <c r="M96">
        <f t="shared" si="1"/>
        <v>5539.5814006821465</v>
      </c>
      <c r="N96">
        <f t="shared" si="1"/>
        <v>21702.650000000009</v>
      </c>
      <c r="O96">
        <f t="shared" si="1"/>
        <v>5445.1440000000002</v>
      </c>
      <c r="P96">
        <f t="shared" si="1"/>
        <v>3898.8194999999987</v>
      </c>
      <c r="Q96">
        <f t="shared" si="1"/>
        <v>6600.5380628943431</v>
      </c>
      <c r="R96">
        <f t="shared" si="1"/>
        <v>21290.284999999993</v>
      </c>
      <c r="S96">
        <f t="shared" si="1"/>
        <v>24511.214</v>
      </c>
      <c r="T96">
        <f t="shared" si="1"/>
        <v>2492.2719999999999</v>
      </c>
      <c r="U96">
        <f t="shared" si="1"/>
        <v>6717.5375000000004</v>
      </c>
      <c r="V96">
        <f t="shared" si="1"/>
        <v>22758.431</v>
      </c>
      <c r="W96">
        <f t="shared" si="1"/>
        <v>55867.817360064386</v>
      </c>
      <c r="X96">
        <f t="shared" si="1"/>
        <v>64398.285926455341</v>
      </c>
      <c r="Y96">
        <f t="shared" si="1"/>
        <v>25494.718304250004</v>
      </c>
      <c r="Z96">
        <f t="shared" si="1"/>
        <v>21452.974200000004</v>
      </c>
      <c r="AA96">
        <f t="shared" si="1"/>
        <v>8813.2111989681434</v>
      </c>
      <c r="AB96">
        <f t="shared" si="1"/>
        <v>114801.37112973497</v>
      </c>
      <c r="AC96">
        <f t="shared" si="1"/>
        <v>7651.8050000000021</v>
      </c>
      <c r="AD96">
        <f t="shared" si="1"/>
        <v>80187.101279375463</v>
      </c>
      <c r="AE96">
        <f t="shared" si="1"/>
        <v>52751.906136153688</v>
      </c>
      <c r="AF96">
        <f t="shared" si="1"/>
        <v>34401.077969648322</v>
      </c>
      <c r="AG96">
        <f t="shared" si="1"/>
        <v>141431.30523401435</v>
      </c>
      <c r="AH96">
        <f t="shared" si="1"/>
        <v>35109.039773761171</v>
      </c>
      <c r="AI96">
        <f t="shared" si="1"/>
        <v>9591.6249999999982</v>
      </c>
      <c r="AJ96">
        <f t="shared" si="1"/>
        <v>34221.541500000007</v>
      </c>
      <c r="AK96">
        <f t="shared" si="1"/>
        <v>10729.632000000001</v>
      </c>
      <c r="AL96">
        <f t="shared" si="1"/>
        <v>8606.6889999999985</v>
      </c>
      <c r="AM96">
        <f t="shared" si="1"/>
        <v>2123.016000000001</v>
      </c>
      <c r="AN96">
        <f t="shared" si="1"/>
        <v>1003.1562473326692</v>
      </c>
      <c r="AO96">
        <f t="shared" si="1"/>
        <v>21772.691586224635</v>
      </c>
      <c r="AP96">
        <f t="shared" si="1"/>
        <v>63069.500514690779</v>
      </c>
      <c r="AQ96">
        <f t="shared" si="1"/>
        <v>20295.151779973727</v>
      </c>
      <c r="AR96">
        <f t="shared" si="1"/>
        <v>44644.475854104327</v>
      </c>
      <c r="AS96">
        <f t="shared" si="1"/>
        <v>14682.991499999996</v>
      </c>
      <c r="AT96">
        <f t="shared" si="1"/>
        <v>17984.554499999995</v>
      </c>
      <c r="AU96">
        <f t="shared" si="1"/>
        <v>54190.839340003004</v>
      </c>
      <c r="AV96">
        <f t="shared" si="1"/>
        <v>56535.752377017794</v>
      </c>
      <c r="AW96">
        <f t="shared" si="1"/>
        <v>9957.6408803822687</v>
      </c>
      <c r="AX96">
        <f t="shared" si="1"/>
        <v>11157.645815526614</v>
      </c>
      <c r="AY96">
        <f t="shared" si="1"/>
        <v>25830.199000000004</v>
      </c>
      <c r="AZ96">
        <f t="shared" si="1"/>
        <v>8565.4654999999984</v>
      </c>
      <c r="BA96">
        <f t="shared" si="1"/>
        <v>16771.424631250004</v>
      </c>
      <c r="BB96">
        <f t="shared" si="1"/>
        <v>55420.319994678859</v>
      </c>
      <c r="BC96">
        <f t="shared" si="1"/>
        <v>17172.146216616045</v>
      </c>
      <c r="BD96">
        <f t="shared" si="1"/>
        <v>6773.1940000000013</v>
      </c>
      <c r="BE96">
        <f>SUM(BE2:BE89)</f>
        <v>50834.782510808443</v>
      </c>
      <c r="BF96">
        <f t="shared" ref="BF96:CK96" si="2">SUM(BF2:BF89)</f>
        <v>15968.657500000001</v>
      </c>
      <c r="BG96">
        <f t="shared" si="2"/>
        <v>6909.383499999999</v>
      </c>
      <c r="BH96">
        <f t="shared" si="2"/>
        <v>34076.649127414159</v>
      </c>
      <c r="BI96">
        <f t="shared" si="2"/>
        <v>12130.800534099637</v>
      </c>
      <c r="BJ96">
        <f t="shared" si="2"/>
        <v>9828.1030135732144</v>
      </c>
      <c r="BK96">
        <f t="shared" si="2"/>
        <v>29254.421620571153</v>
      </c>
      <c r="BL96">
        <f t="shared" si="2"/>
        <v>32371.768964102772</v>
      </c>
      <c r="BM96">
        <f t="shared" si="2"/>
        <v>24722.396890535361</v>
      </c>
      <c r="BN96">
        <f t="shared" si="2"/>
        <v>6020.7721647750923</v>
      </c>
      <c r="BO96">
        <f t="shared" si="2"/>
        <v>27435.979677250398</v>
      </c>
      <c r="BP96">
        <f t="shared" si="2"/>
        <v>10450.81572714345</v>
      </c>
      <c r="BQ96">
        <f t="shared" si="2"/>
        <v>20418.793681135903</v>
      </c>
      <c r="BR96">
        <f t="shared" si="2"/>
        <v>2152.0405000000005</v>
      </c>
      <c r="BS96">
        <f t="shared" si="2"/>
        <v>15325.301206541808</v>
      </c>
      <c r="BT96">
        <f t="shared" si="2"/>
        <v>22282.086144480014</v>
      </c>
      <c r="BU96">
        <f t="shared" si="2"/>
        <v>25796.13777737374</v>
      </c>
      <c r="BV96">
        <f t="shared" si="2"/>
        <v>3134.2724681886007</v>
      </c>
      <c r="BW96">
        <f t="shared" si="2"/>
        <v>104115.63901587315</v>
      </c>
      <c r="BX96">
        <f t="shared" si="2"/>
        <v>4534.6818505137317</v>
      </c>
      <c r="BY96">
        <f t="shared" si="2"/>
        <v>2533.9804999999997</v>
      </c>
      <c r="BZ96">
        <f t="shared" si="2"/>
        <v>4363.5475000000006</v>
      </c>
      <c r="CA96">
        <f t="shared" si="2"/>
        <v>62902.925367833639</v>
      </c>
      <c r="CB96">
        <f t="shared" si="2"/>
        <v>24486.733500000002</v>
      </c>
      <c r="CC96">
        <f t="shared" si="2"/>
        <v>2127.4739999999997</v>
      </c>
      <c r="CD96">
        <f t="shared" si="2"/>
        <v>7563.1349999999993</v>
      </c>
      <c r="CE96">
        <f t="shared" si="2"/>
        <v>548.7700000000001</v>
      </c>
      <c r="CF96">
        <f t="shared" si="2"/>
        <v>6063.8895000000002</v>
      </c>
      <c r="CG96">
        <f t="shared" si="2"/>
        <v>1738.8715</v>
      </c>
      <c r="CH96">
        <f t="shared" si="2"/>
        <v>105152.64851261579</v>
      </c>
      <c r="CI96">
        <f t="shared" si="2"/>
        <v>7527.1484999999993</v>
      </c>
      <c r="CJ96">
        <f t="shared" si="2"/>
        <v>0</v>
      </c>
      <c r="CK96">
        <f t="shared" si="2"/>
        <v>0</v>
      </c>
    </row>
    <row r="98" spans="2:89" x14ac:dyDescent="0.25">
      <c r="AO98">
        <f>SUM(B2:CK89)</f>
        <v>2194485.0447680578</v>
      </c>
    </row>
    <row r="99" spans="2:89" x14ac:dyDescent="0.25">
      <c r="B99" s="99"/>
      <c r="C99" s="99"/>
      <c r="D99" s="99"/>
      <c r="E99" s="99"/>
      <c r="F99" s="99"/>
      <c r="G99" s="99"/>
      <c r="H99" s="99"/>
      <c r="I99" s="99"/>
      <c r="J99" s="99"/>
      <c r="K99" s="99"/>
      <c r="L99" s="99"/>
      <c r="M99" s="99"/>
      <c r="N99" s="99"/>
      <c r="O99" s="99"/>
      <c r="P99" s="99"/>
      <c r="Q99" s="99"/>
      <c r="R99" s="99"/>
      <c r="S99" s="99"/>
      <c r="T99" s="99"/>
      <c r="U99" s="99"/>
      <c r="V99" s="99"/>
      <c r="W99" s="99"/>
      <c r="X99" s="99"/>
      <c r="Y99" s="99"/>
      <c r="Z99" s="99"/>
      <c r="AA99" s="99"/>
      <c r="AB99" s="99"/>
      <c r="AC99" s="99"/>
      <c r="AD99" s="99"/>
      <c r="AE99" s="99"/>
      <c r="AF99" s="99"/>
      <c r="AG99" s="99"/>
      <c r="AH99" s="99"/>
      <c r="AI99" s="99"/>
      <c r="AJ99" s="99"/>
      <c r="AK99" s="99"/>
      <c r="AL99" s="99"/>
      <c r="AM99" s="99"/>
      <c r="AN99" s="99"/>
      <c r="AO99" s="99"/>
      <c r="AP99" s="99"/>
      <c r="AQ99" s="99"/>
      <c r="AR99" s="99"/>
      <c r="AS99" s="99"/>
      <c r="AT99" s="99"/>
      <c r="AU99" s="99"/>
      <c r="AV99" s="99"/>
      <c r="AW99" s="99"/>
      <c r="AX99" s="99"/>
      <c r="AY99" s="99"/>
      <c r="AZ99" s="99"/>
      <c r="BA99" s="99"/>
      <c r="BB99" s="99"/>
      <c r="BC99" s="99"/>
      <c r="BD99" s="99"/>
      <c r="BE99" s="99"/>
      <c r="BF99" s="99"/>
      <c r="BG99" s="99"/>
      <c r="BH99" s="99"/>
      <c r="BI99" s="99"/>
      <c r="BJ99" s="99"/>
      <c r="BK99" s="99"/>
      <c r="BL99" s="99"/>
      <c r="BM99" s="99"/>
      <c r="BN99" s="99"/>
      <c r="BO99" s="99"/>
      <c r="BP99" s="99"/>
      <c r="BQ99" s="99"/>
      <c r="BR99" s="99"/>
      <c r="BS99" s="99"/>
      <c r="BT99" s="99"/>
      <c r="BU99" s="99"/>
      <c r="BV99" s="99"/>
      <c r="BW99" s="99"/>
      <c r="BX99" s="99"/>
      <c r="BY99" s="99"/>
      <c r="BZ99" s="99"/>
      <c r="CA99" s="99"/>
      <c r="CB99" s="99"/>
      <c r="CC99" s="99"/>
      <c r="CD99" s="99"/>
      <c r="CE99" s="99"/>
      <c r="CF99" s="99"/>
      <c r="CG99" s="99"/>
      <c r="CH99" s="99"/>
      <c r="CI99" s="99"/>
      <c r="CJ99" s="99"/>
      <c r="CK99" s="99"/>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09"/>
  <sheetViews>
    <sheetView workbookViewId="0"/>
  </sheetViews>
  <sheetFormatPr defaultRowHeight="15" x14ac:dyDescent="0.25"/>
  <cols>
    <col min="1" max="1" width="15.42578125" customWidth="1"/>
    <col min="7" max="7" width="15.28515625" customWidth="1"/>
    <col min="11" max="11" width="57" customWidth="1"/>
    <col min="12" max="12" width="13.5703125" customWidth="1"/>
    <col min="14" max="14" width="11.5703125" customWidth="1"/>
    <col min="15" max="15" width="11.140625" customWidth="1"/>
  </cols>
  <sheetData>
    <row r="1" spans="1:14" x14ac:dyDescent="0.25">
      <c r="I1" t="s">
        <v>296</v>
      </c>
    </row>
    <row r="2" spans="1:14" x14ac:dyDescent="0.25">
      <c r="I2" t="s">
        <v>295</v>
      </c>
    </row>
    <row r="3" spans="1:14" x14ac:dyDescent="0.25">
      <c r="A3" t="s">
        <v>294</v>
      </c>
      <c r="I3" s="104" t="s">
        <v>293</v>
      </c>
    </row>
    <row r="4" spans="1:14" x14ac:dyDescent="0.25">
      <c r="A4" s="37"/>
      <c r="B4" s="47">
        <v>2005</v>
      </c>
      <c r="C4" s="47">
        <v>2006</v>
      </c>
      <c r="D4" s="47" t="s">
        <v>72</v>
      </c>
      <c r="F4" s="47" t="s">
        <v>292</v>
      </c>
      <c r="G4" s="47" t="s">
        <v>291</v>
      </c>
      <c r="I4" s="47" t="s">
        <v>290</v>
      </c>
      <c r="J4" s="47" t="s">
        <v>289</v>
      </c>
      <c r="K4" s="47" t="s">
        <v>288</v>
      </c>
      <c r="L4" s="47" t="s">
        <v>287</v>
      </c>
      <c r="M4" s="47" t="s">
        <v>286</v>
      </c>
      <c r="N4" s="47" t="s">
        <v>285</v>
      </c>
    </row>
    <row r="5" spans="1:14" x14ac:dyDescent="0.25">
      <c r="A5" s="31" t="s">
        <v>152</v>
      </c>
      <c r="B5" s="37">
        <f t="shared" ref="B5:C36" si="0">SUMIFS($N$5:$N$209,$L$5:$L$209,$A5,$M$5:$M$209,B$4)</f>
        <v>9521203</v>
      </c>
      <c r="C5" s="37">
        <f t="shared" si="0"/>
        <v>10303999</v>
      </c>
      <c r="D5" s="24">
        <f t="shared" ref="D5:D36" si="1">AVERAGE(B5:C5)</f>
        <v>9912601</v>
      </c>
      <c r="F5" s="36">
        <v>3111</v>
      </c>
      <c r="G5" s="24" t="s">
        <v>128</v>
      </c>
      <c r="I5" s="36" t="s">
        <v>183</v>
      </c>
      <c r="J5" s="37" t="s">
        <v>284</v>
      </c>
      <c r="K5" s="37" t="s">
        <v>283</v>
      </c>
      <c r="L5" s="37" t="e">
        <f t="shared" ref="L5:L68" si="2">VLOOKUP(J5,$F$5:$G$89,2,FALSE)</f>
        <v>#N/A</v>
      </c>
      <c r="M5" s="37">
        <v>2006</v>
      </c>
      <c r="N5" s="96">
        <v>466236830</v>
      </c>
    </row>
    <row r="6" spans="1:14" x14ac:dyDescent="0.25">
      <c r="A6" s="32" t="s">
        <v>147</v>
      </c>
      <c r="B6" s="37">
        <f t="shared" si="0"/>
        <v>20330100</v>
      </c>
      <c r="C6" s="37">
        <f t="shared" si="0"/>
        <v>23075200</v>
      </c>
      <c r="D6" s="24">
        <f t="shared" si="1"/>
        <v>21702650</v>
      </c>
      <c r="F6" s="36">
        <v>3112</v>
      </c>
      <c r="G6" s="24" t="s">
        <v>128</v>
      </c>
      <c r="I6" s="36" t="s">
        <v>183</v>
      </c>
      <c r="J6" s="37" t="s">
        <v>284</v>
      </c>
      <c r="K6" s="37" t="s">
        <v>283</v>
      </c>
      <c r="L6" s="37" t="e">
        <f t="shared" si="2"/>
        <v>#N/A</v>
      </c>
      <c r="M6" s="37">
        <v>2005</v>
      </c>
      <c r="N6" s="96">
        <v>438305669</v>
      </c>
    </row>
    <row r="7" spans="1:14" x14ac:dyDescent="0.25">
      <c r="A7" s="32" t="s">
        <v>146</v>
      </c>
      <c r="B7" s="37">
        <f t="shared" si="0"/>
        <v>5652597</v>
      </c>
      <c r="C7" s="37">
        <f t="shared" si="0"/>
        <v>5237691</v>
      </c>
      <c r="D7" s="24">
        <f t="shared" si="1"/>
        <v>5445144</v>
      </c>
      <c r="F7" s="36">
        <v>3113</v>
      </c>
      <c r="G7" s="24" t="s">
        <v>128</v>
      </c>
      <c r="I7" s="36" t="s">
        <v>183</v>
      </c>
      <c r="J7" s="37">
        <v>311</v>
      </c>
      <c r="K7" s="37" t="s">
        <v>282</v>
      </c>
      <c r="L7" s="37" t="e">
        <f t="shared" si="2"/>
        <v>#N/A</v>
      </c>
      <c r="M7" s="37">
        <v>2006</v>
      </c>
      <c r="N7" s="96">
        <v>55792340</v>
      </c>
    </row>
    <row r="8" spans="1:14" x14ac:dyDescent="0.25">
      <c r="A8" s="32" t="s">
        <v>145</v>
      </c>
      <c r="B8" s="37">
        <f t="shared" si="0"/>
        <v>4064198</v>
      </c>
      <c r="C8" s="37">
        <f t="shared" si="0"/>
        <v>3733441</v>
      </c>
      <c r="D8" s="24">
        <f t="shared" si="1"/>
        <v>3898819.5</v>
      </c>
      <c r="F8" s="36">
        <v>3114</v>
      </c>
      <c r="G8" s="24" t="s">
        <v>126</v>
      </c>
      <c r="I8" s="36" t="s">
        <v>183</v>
      </c>
      <c r="J8" s="37">
        <v>311</v>
      </c>
      <c r="K8" s="37" t="s">
        <v>282</v>
      </c>
      <c r="L8" s="37" t="e">
        <f t="shared" si="2"/>
        <v>#N/A</v>
      </c>
      <c r="M8" s="37">
        <v>2005</v>
      </c>
      <c r="N8" s="96">
        <v>53293258</v>
      </c>
    </row>
    <row r="9" spans="1:14" x14ac:dyDescent="0.25">
      <c r="A9" s="32" t="s">
        <v>143</v>
      </c>
      <c r="B9" s="37">
        <f t="shared" si="0"/>
        <v>17923831</v>
      </c>
      <c r="C9" s="37">
        <f t="shared" si="0"/>
        <v>24656739</v>
      </c>
      <c r="D9" s="24">
        <f t="shared" si="1"/>
        <v>21290285</v>
      </c>
      <c r="F9" s="36">
        <v>3115</v>
      </c>
      <c r="G9" s="24" t="s">
        <v>127</v>
      </c>
      <c r="I9" s="36" t="s">
        <v>183</v>
      </c>
      <c r="J9" s="37">
        <v>3111</v>
      </c>
      <c r="K9" s="37" t="s">
        <v>281</v>
      </c>
      <c r="L9" s="37" t="str">
        <f t="shared" si="2"/>
        <v>FOODMFG</v>
      </c>
      <c r="M9" s="37">
        <v>2006</v>
      </c>
      <c r="N9" s="96">
        <v>3768819</v>
      </c>
    </row>
    <row r="10" spans="1:14" x14ac:dyDescent="0.25">
      <c r="A10" s="32" t="s">
        <v>142</v>
      </c>
      <c r="B10" s="37">
        <f t="shared" si="0"/>
        <v>23901682</v>
      </c>
      <c r="C10" s="37">
        <f t="shared" si="0"/>
        <v>25120746</v>
      </c>
      <c r="D10" s="24">
        <f t="shared" si="1"/>
        <v>24511214</v>
      </c>
      <c r="F10" s="36">
        <v>3116</v>
      </c>
      <c r="G10" s="24" t="s">
        <v>127</v>
      </c>
      <c r="I10" s="36" t="s">
        <v>183</v>
      </c>
      <c r="J10" s="37">
        <v>3111</v>
      </c>
      <c r="K10" s="37" t="s">
        <v>281</v>
      </c>
      <c r="L10" s="37" t="str">
        <f t="shared" si="2"/>
        <v>FOODMFG</v>
      </c>
      <c r="M10" s="37">
        <v>2005</v>
      </c>
      <c r="N10" s="96">
        <v>3305747</v>
      </c>
    </row>
    <row r="11" spans="1:14" x14ac:dyDescent="0.25">
      <c r="A11" s="32" t="s">
        <v>141</v>
      </c>
      <c r="B11" s="37">
        <f t="shared" si="0"/>
        <v>2624249</v>
      </c>
      <c r="C11" s="37">
        <f t="shared" si="0"/>
        <v>2360295</v>
      </c>
      <c r="D11" s="24">
        <f t="shared" si="1"/>
        <v>2492272</v>
      </c>
      <c r="F11" s="36">
        <v>3117</v>
      </c>
      <c r="G11" s="24" t="s">
        <v>127</v>
      </c>
      <c r="I11" s="36" t="s">
        <v>183</v>
      </c>
      <c r="J11" s="37">
        <v>3112</v>
      </c>
      <c r="K11" s="37" t="s">
        <v>280</v>
      </c>
      <c r="L11" s="37" t="str">
        <f t="shared" si="2"/>
        <v>FOODMFG</v>
      </c>
      <c r="M11" s="37">
        <v>2006</v>
      </c>
      <c r="N11" s="96">
        <v>2911660</v>
      </c>
    </row>
    <row r="12" spans="1:14" x14ac:dyDescent="0.25">
      <c r="A12" s="32" t="s">
        <v>140</v>
      </c>
      <c r="B12" s="37">
        <f t="shared" si="0"/>
        <v>8160589</v>
      </c>
      <c r="C12" s="37">
        <f t="shared" si="0"/>
        <v>5274486</v>
      </c>
      <c r="D12" s="24">
        <f t="shared" si="1"/>
        <v>6717537.5</v>
      </c>
      <c r="F12" s="36">
        <v>3118</v>
      </c>
      <c r="G12" s="24" t="s">
        <v>127</v>
      </c>
      <c r="I12" s="36" t="s">
        <v>183</v>
      </c>
      <c r="J12" s="37">
        <v>3112</v>
      </c>
      <c r="K12" s="37" t="s">
        <v>280</v>
      </c>
      <c r="L12" s="37" t="str">
        <f t="shared" si="2"/>
        <v>FOODMFG</v>
      </c>
      <c r="M12" s="37">
        <v>2005</v>
      </c>
      <c r="N12" s="96">
        <v>3140000</v>
      </c>
    </row>
    <row r="13" spans="1:14" x14ac:dyDescent="0.25">
      <c r="A13" s="32" t="s">
        <v>139</v>
      </c>
      <c r="B13" s="37">
        <f t="shared" si="0"/>
        <v>21987639</v>
      </c>
      <c r="C13" s="37">
        <f t="shared" si="0"/>
        <v>23529223</v>
      </c>
      <c r="D13" s="24">
        <f t="shared" si="1"/>
        <v>22758431</v>
      </c>
      <c r="F13" s="36">
        <v>3119</v>
      </c>
      <c r="G13" s="24" t="s">
        <v>127</v>
      </c>
      <c r="I13" s="36" t="s">
        <v>183</v>
      </c>
      <c r="J13" s="37">
        <v>3113</v>
      </c>
      <c r="K13" s="37" t="s">
        <v>279</v>
      </c>
      <c r="L13" s="37" t="str">
        <f t="shared" si="2"/>
        <v>FOODMFG</v>
      </c>
      <c r="M13" s="37">
        <v>2006</v>
      </c>
      <c r="N13" s="96">
        <v>3091173</v>
      </c>
    </row>
    <row r="14" spans="1:14" x14ac:dyDescent="0.25">
      <c r="A14" s="32" t="s">
        <v>134</v>
      </c>
      <c r="B14" s="37">
        <f t="shared" si="0"/>
        <v>7741888</v>
      </c>
      <c r="C14" s="37">
        <f t="shared" si="0"/>
        <v>7561722</v>
      </c>
      <c r="D14" s="24">
        <f t="shared" si="1"/>
        <v>7651805</v>
      </c>
      <c r="F14" s="36">
        <v>3121</v>
      </c>
      <c r="G14" s="24" t="s">
        <v>151</v>
      </c>
      <c r="I14" s="36" t="s">
        <v>183</v>
      </c>
      <c r="J14" s="37">
        <v>3113</v>
      </c>
      <c r="K14" s="37" t="s">
        <v>279</v>
      </c>
      <c r="L14" s="37" t="str">
        <f t="shared" si="2"/>
        <v>FOODMFG</v>
      </c>
      <c r="M14" s="37">
        <v>2005</v>
      </c>
      <c r="N14" s="96">
        <v>2965851</v>
      </c>
    </row>
    <row r="15" spans="1:14" x14ac:dyDescent="0.25">
      <c r="A15" s="32" t="s">
        <v>128</v>
      </c>
      <c r="B15" s="37">
        <f t="shared" si="0"/>
        <v>9411598</v>
      </c>
      <c r="C15" s="37">
        <f t="shared" si="0"/>
        <v>9771652</v>
      </c>
      <c r="D15" s="24">
        <f t="shared" si="1"/>
        <v>9591625</v>
      </c>
      <c r="F15" s="36">
        <v>3122</v>
      </c>
      <c r="G15" s="24" t="s">
        <v>151</v>
      </c>
      <c r="I15" s="36" t="s">
        <v>183</v>
      </c>
      <c r="J15" s="37">
        <v>3114</v>
      </c>
      <c r="K15" s="37" t="s">
        <v>278</v>
      </c>
      <c r="L15" s="37" t="str">
        <f t="shared" si="2"/>
        <v>FOODPROC</v>
      </c>
      <c r="M15" s="37">
        <v>2006</v>
      </c>
      <c r="N15" s="96">
        <v>10939055</v>
      </c>
    </row>
    <row r="16" spans="1:14" x14ac:dyDescent="0.25">
      <c r="A16" s="32" t="s">
        <v>127</v>
      </c>
      <c r="B16" s="37">
        <f t="shared" si="0"/>
        <v>33361451</v>
      </c>
      <c r="C16" s="37">
        <f t="shared" si="0"/>
        <v>35081632</v>
      </c>
      <c r="D16" s="24">
        <f t="shared" si="1"/>
        <v>34221541.5</v>
      </c>
      <c r="F16" s="36">
        <v>3131</v>
      </c>
      <c r="G16" s="24" t="s">
        <v>87</v>
      </c>
      <c r="I16" s="36" t="s">
        <v>183</v>
      </c>
      <c r="J16" s="37">
        <v>3114</v>
      </c>
      <c r="K16" s="37" t="s">
        <v>278</v>
      </c>
      <c r="L16" s="37" t="str">
        <f t="shared" si="2"/>
        <v>FOODPROC</v>
      </c>
      <c r="M16" s="37">
        <v>2005</v>
      </c>
      <c r="N16" s="96">
        <v>10520209</v>
      </c>
    </row>
    <row r="17" spans="1:14" x14ac:dyDescent="0.25">
      <c r="A17" s="32" t="s">
        <v>126</v>
      </c>
      <c r="B17" s="37">
        <f t="shared" si="0"/>
        <v>10520209</v>
      </c>
      <c r="C17" s="37">
        <f t="shared" si="0"/>
        <v>10939055</v>
      </c>
      <c r="D17" s="24">
        <f t="shared" si="1"/>
        <v>10729632</v>
      </c>
      <c r="F17" s="36">
        <v>3132</v>
      </c>
      <c r="G17" s="24" t="s">
        <v>87</v>
      </c>
      <c r="I17" s="36" t="s">
        <v>183</v>
      </c>
      <c r="J17" s="37">
        <v>3115</v>
      </c>
      <c r="K17" s="37" t="s">
        <v>277</v>
      </c>
      <c r="L17" s="37" t="str">
        <f t="shared" si="2"/>
        <v>FOODOTHR</v>
      </c>
      <c r="M17" s="37">
        <v>2006</v>
      </c>
      <c r="N17" s="96">
        <v>10130457</v>
      </c>
    </row>
    <row r="18" spans="1:14" x14ac:dyDescent="0.25">
      <c r="A18" s="32" t="s">
        <v>125</v>
      </c>
      <c r="B18" s="37">
        <f t="shared" si="0"/>
        <v>8573829</v>
      </c>
      <c r="C18" s="37">
        <f t="shared" si="0"/>
        <v>8639549</v>
      </c>
      <c r="D18" s="24">
        <f t="shared" si="1"/>
        <v>8606689</v>
      </c>
      <c r="F18" s="36">
        <v>3133</v>
      </c>
      <c r="G18" s="24" t="s">
        <v>87</v>
      </c>
      <c r="I18" s="36" t="s">
        <v>183</v>
      </c>
      <c r="J18" s="37">
        <v>3115</v>
      </c>
      <c r="K18" s="37" t="s">
        <v>277</v>
      </c>
      <c r="L18" s="37" t="str">
        <f t="shared" si="2"/>
        <v>FOODOTHR</v>
      </c>
      <c r="M18" s="37">
        <v>2005</v>
      </c>
      <c r="N18" s="96">
        <v>9808309</v>
      </c>
    </row>
    <row r="19" spans="1:14" x14ac:dyDescent="0.25">
      <c r="A19" s="32" t="s">
        <v>124</v>
      </c>
      <c r="B19" s="37">
        <f t="shared" si="0"/>
        <v>2080421</v>
      </c>
      <c r="C19" s="37">
        <f t="shared" si="0"/>
        <v>2165611</v>
      </c>
      <c r="D19" s="24">
        <f t="shared" si="1"/>
        <v>2123016</v>
      </c>
      <c r="F19" s="36">
        <v>3141</v>
      </c>
      <c r="G19" s="24" t="s">
        <v>87</v>
      </c>
      <c r="I19" s="36" t="s">
        <v>183</v>
      </c>
      <c r="J19" s="37">
        <v>3116</v>
      </c>
      <c r="K19" s="37" t="s">
        <v>276</v>
      </c>
      <c r="L19" s="37" t="str">
        <f t="shared" si="2"/>
        <v>FOODOTHR</v>
      </c>
      <c r="M19" s="37">
        <v>2006</v>
      </c>
      <c r="N19" s="96">
        <v>5719232</v>
      </c>
    </row>
    <row r="20" spans="1:14" x14ac:dyDescent="0.25">
      <c r="A20" s="32" t="s">
        <v>118</v>
      </c>
      <c r="B20" s="37">
        <f t="shared" si="0"/>
        <v>13871381</v>
      </c>
      <c r="C20" s="37">
        <f t="shared" si="0"/>
        <v>15494602</v>
      </c>
      <c r="D20" s="24">
        <f t="shared" si="1"/>
        <v>14682991.5</v>
      </c>
      <c r="F20" s="36">
        <v>3151</v>
      </c>
      <c r="G20" s="24" t="s">
        <v>152</v>
      </c>
      <c r="I20" s="36" t="s">
        <v>183</v>
      </c>
      <c r="J20" s="37">
        <v>3116</v>
      </c>
      <c r="K20" s="37" t="s">
        <v>276</v>
      </c>
      <c r="L20" s="37" t="str">
        <f t="shared" si="2"/>
        <v>FOODOTHR</v>
      </c>
      <c r="M20" s="37">
        <v>2005</v>
      </c>
      <c r="N20" s="96">
        <v>5170521</v>
      </c>
    </row>
    <row r="21" spans="1:14" x14ac:dyDescent="0.25">
      <c r="A21" s="32" t="s">
        <v>117</v>
      </c>
      <c r="B21" s="37">
        <f t="shared" si="0"/>
        <v>16851539</v>
      </c>
      <c r="C21" s="37">
        <f t="shared" si="0"/>
        <v>19117570</v>
      </c>
      <c r="D21" s="24">
        <f t="shared" si="1"/>
        <v>17984554.5</v>
      </c>
      <c r="F21" s="36">
        <v>3152</v>
      </c>
      <c r="G21" s="24" t="s">
        <v>152</v>
      </c>
      <c r="I21" s="36" t="s">
        <v>183</v>
      </c>
      <c r="J21" s="37">
        <v>3117</v>
      </c>
      <c r="K21" s="37" t="s">
        <v>275</v>
      </c>
      <c r="L21" s="37" t="str">
        <f t="shared" si="2"/>
        <v>FOODOTHR</v>
      </c>
      <c r="M21" s="37">
        <v>2006</v>
      </c>
      <c r="N21" s="96">
        <v>1140752</v>
      </c>
    </row>
    <row r="22" spans="1:14" x14ac:dyDescent="0.25">
      <c r="A22" s="32" t="s">
        <v>112</v>
      </c>
      <c r="B22" s="37">
        <f t="shared" si="0"/>
        <v>24497022</v>
      </c>
      <c r="C22" s="37">
        <f t="shared" si="0"/>
        <v>27163376</v>
      </c>
      <c r="D22" s="24">
        <f t="shared" si="1"/>
        <v>25830199</v>
      </c>
      <c r="F22" s="36">
        <v>3159</v>
      </c>
      <c r="G22" s="24" t="s">
        <v>152</v>
      </c>
      <c r="I22" s="36" t="s">
        <v>183</v>
      </c>
      <c r="J22" s="37">
        <v>3117</v>
      </c>
      <c r="K22" s="37" t="s">
        <v>275</v>
      </c>
      <c r="L22" s="37" t="str">
        <f t="shared" si="2"/>
        <v>FOODOTHR</v>
      </c>
      <c r="M22" s="37">
        <v>2005</v>
      </c>
      <c r="N22" s="96">
        <v>1101453</v>
      </c>
    </row>
    <row r="23" spans="1:14" x14ac:dyDescent="0.25">
      <c r="A23" s="32" t="s">
        <v>111</v>
      </c>
      <c r="B23" s="37">
        <f t="shared" si="0"/>
        <v>8408616</v>
      </c>
      <c r="C23" s="37">
        <f t="shared" si="0"/>
        <v>8722315</v>
      </c>
      <c r="D23" s="24">
        <f t="shared" si="1"/>
        <v>8565465.5</v>
      </c>
      <c r="F23" s="36">
        <v>3161</v>
      </c>
      <c r="G23" s="24" t="s">
        <v>87</v>
      </c>
      <c r="I23" s="36" t="s">
        <v>183</v>
      </c>
      <c r="J23" s="37">
        <v>3118</v>
      </c>
      <c r="K23" s="37" t="s">
        <v>274</v>
      </c>
      <c r="L23" s="37" t="str">
        <f t="shared" si="2"/>
        <v>FOODOTHR</v>
      </c>
      <c r="M23" s="37">
        <v>2006</v>
      </c>
      <c r="N23" s="96">
        <v>6180699</v>
      </c>
    </row>
    <row r="24" spans="1:14" x14ac:dyDescent="0.25">
      <c r="A24" s="32" t="s">
        <v>109</v>
      </c>
      <c r="B24" s="37">
        <f t="shared" si="0"/>
        <v>6823264</v>
      </c>
      <c r="C24" s="37">
        <f t="shared" si="0"/>
        <v>6723124</v>
      </c>
      <c r="D24" s="24">
        <f t="shared" si="1"/>
        <v>6773194</v>
      </c>
      <c r="F24" s="36">
        <v>3162</v>
      </c>
      <c r="G24" s="24" t="s">
        <v>87</v>
      </c>
      <c r="I24" s="36" t="s">
        <v>183</v>
      </c>
      <c r="J24" s="37">
        <v>3118</v>
      </c>
      <c r="K24" s="37" t="s">
        <v>274</v>
      </c>
      <c r="L24" s="37" t="str">
        <f t="shared" si="2"/>
        <v>FOODOTHR</v>
      </c>
      <c r="M24" s="37">
        <v>2005</v>
      </c>
      <c r="N24" s="96">
        <v>6365552</v>
      </c>
    </row>
    <row r="25" spans="1:14" x14ac:dyDescent="0.25">
      <c r="A25" s="32" t="s">
        <v>107</v>
      </c>
      <c r="B25" s="37">
        <f t="shared" si="0"/>
        <v>15543259</v>
      </c>
      <c r="C25" s="37">
        <f t="shared" si="0"/>
        <v>16394056</v>
      </c>
      <c r="D25" s="24">
        <f t="shared" si="1"/>
        <v>15968657.5</v>
      </c>
      <c r="F25" s="36">
        <v>3169</v>
      </c>
      <c r="G25" s="24" t="s">
        <v>87</v>
      </c>
      <c r="I25" s="36" t="s">
        <v>183</v>
      </c>
      <c r="J25" s="37">
        <v>3119</v>
      </c>
      <c r="K25" s="37" t="s">
        <v>273</v>
      </c>
      <c r="L25" s="37" t="str">
        <f t="shared" si="2"/>
        <v>FOODOTHR</v>
      </c>
      <c r="M25" s="37">
        <v>2006</v>
      </c>
      <c r="N25" s="96">
        <v>11910492</v>
      </c>
    </row>
    <row r="26" spans="1:14" x14ac:dyDescent="0.25">
      <c r="A26" s="32" t="s">
        <v>106</v>
      </c>
      <c r="B26" s="37">
        <f t="shared" si="0"/>
        <v>6497002</v>
      </c>
      <c r="C26" s="37">
        <f t="shared" si="0"/>
        <v>7321765</v>
      </c>
      <c r="D26" s="24">
        <f t="shared" si="1"/>
        <v>6909383.5</v>
      </c>
      <c r="F26" s="36">
        <v>3211</v>
      </c>
      <c r="G26" s="24" t="s">
        <v>78</v>
      </c>
      <c r="I26" s="36" t="s">
        <v>183</v>
      </c>
      <c r="J26" s="37">
        <v>3119</v>
      </c>
      <c r="K26" s="37" t="s">
        <v>273</v>
      </c>
      <c r="L26" s="37" t="str">
        <f t="shared" si="2"/>
        <v>FOODOTHR</v>
      </c>
      <c r="M26" s="37">
        <v>2005</v>
      </c>
      <c r="N26" s="96">
        <v>10915616</v>
      </c>
    </row>
    <row r="27" spans="1:14" x14ac:dyDescent="0.25">
      <c r="A27" s="32" t="s">
        <v>95</v>
      </c>
      <c r="B27" s="37">
        <f t="shared" si="0"/>
        <v>1779353</v>
      </c>
      <c r="C27" s="37">
        <f t="shared" si="0"/>
        <v>2524728</v>
      </c>
      <c r="D27" s="24">
        <f t="shared" si="1"/>
        <v>2152040.5</v>
      </c>
      <c r="F27" s="36">
        <v>3212</v>
      </c>
      <c r="G27" s="24" t="s">
        <v>78</v>
      </c>
      <c r="I27" s="36" t="s">
        <v>183</v>
      </c>
      <c r="J27" s="37">
        <v>312</v>
      </c>
      <c r="K27" s="37" t="s">
        <v>272</v>
      </c>
      <c r="L27" s="37" t="e">
        <f t="shared" si="2"/>
        <v>#N/A</v>
      </c>
      <c r="M27" s="37">
        <v>2006</v>
      </c>
      <c r="N27" s="96">
        <v>17341982</v>
      </c>
    </row>
    <row r="28" spans="1:14" x14ac:dyDescent="0.25">
      <c r="A28" s="32" t="s">
        <v>88</v>
      </c>
      <c r="B28" s="37">
        <f t="shared" si="0"/>
        <v>2444395</v>
      </c>
      <c r="C28" s="37">
        <f t="shared" si="0"/>
        <v>2623566</v>
      </c>
      <c r="D28" s="24">
        <f t="shared" si="1"/>
        <v>2533980.5</v>
      </c>
      <c r="F28" s="36">
        <v>3219</v>
      </c>
      <c r="G28" s="24" t="s">
        <v>78</v>
      </c>
      <c r="I28" s="36" t="s">
        <v>183</v>
      </c>
      <c r="J28" s="37">
        <v>312</v>
      </c>
      <c r="K28" s="37" t="s">
        <v>272</v>
      </c>
      <c r="L28" s="37" t="e">
        <f t="shared" si="2"/>
        <v>#N/A</v>
      </c>
      <c r="M28" s="37">
        <v>2005</v>
      </c>
      <c r="N28" s="96">
        <v>16384151</v>
      </c>
    </row>
    <row r="29" spans="1:14" x14ac:dyDescent="0.25">
      <c r="A29" s="32" t="s">
        <v>87</v>
      </c>
      <c r="B29" s="37">
        <f t="shared" si="0"/>
        <v>4386034</v>
      </c>
      <c r="C29" s="37">
        <f t="shared" si="0"/>
        <v>4341061</v>
      </c>
      <c r="D29" s="24">
        <f t="shared" si="1"/>
        <v>4363547.5</v>
      </c>
      <c r="F29" s="36">
        <v>3221</v>
      </c>
      <c r="G29" s="24" t="s">
        <v>95</v>
      </c>
      <c r="I29" s="36" t="s">
        <v>183</v>
      </c>
      <c r="J29" s="37">
        <v>3121</v>
      </c>
      <c r="K29" s="37" t="s">
        <v>271</v>
      </c>
      <c r="L29" s="37" t="str">
        <f t="shared" si="2"/>
        <v>BEVTOBAC</v>
      </c>
      <c r="M29" s="37">
        <v>2006</v>
      </c>
      <c r="N29" s="24">
        <v>0</v>
      </c>
    </row>
    <row r="30" spans="1:14" x14ac:dyDescent="0.25">
      <c r="A30" s="32" t="s">
        <v>85</v>
      </c>
      <c r="B30" s="37">
        <f t="shared" si="0"/>
        <v>27084496</v>
      </c>
      <c r="C30" s="37">
        <f t="shared" si="0"/>
        <v>21888971</v>
      </c>
      <c r="D30" s="24">
        <f t="shared" si="1"/>
        <v>24486733.5</v>
      </c>
      <c r="F30" s="36">
        <v>3222</v>
      </c>
      <c r="G30" s="24" t="s">
        <v>109</v>
      </c>
      <c r="I30" s="36" t="s">
        <v>183</v>
      </c>
      <c r="J30" s="37">
        <v>3121</v>
      </c>
      <c r="K30" s="37" t="s">
        <v>271</v>
      </c>
      <c r="L30" s="37" t="str">
        <f t="shared" si="2"/>
        <v>BEVTOBAC</v>
      </c>
      <c r="M30" s="37">
        <v>2005</v>
      </c>
      <c r="N30" s="24">
        <v>0</v>
      </c>
    </row>
    <row r="31" spans="1:14" x14ac:dyDescent="0.25">
      <c r="A31" s="32" t="s">
        <v>84</v>
      </c>
      <c r="B31" s="37">
        <f t="shared" si="0"/>
        <v>2164322</v>
      </c>
      <c r="C31" s="37">
        <f t="shared" si="0"/>
        <v>2090626</v>
      </c>
      <c r="D31" s="24">
        <f t="shared" si="1"/>
        <v>2127474</v>
      </c>
      <c r="F31" s="36">
        <v>3231</v>
      </c>
      <c r="G31" s="24" t="s">
        <v>105</v>
      </c>
      <c r="I31" s="36" t="s">
        <v>183</v>
      </c>
      <c r="J31" s="37">
        <v>313</v>
      </c>
      <c r="K31" s="37" t="s">
        <v>270</v>
      </c>
      <c r="L31" s="37" t="e">
        <f t="shared" si="2"/>
        <v>#N/A</v>
      </c>
      <c r="M31" s="37">
        <v>2006</v>
      </c>
      <c r="N31" s="96">
        <v>1970605</v>
      </c>
    </row>
    <row r="32" spans="1:14" x14ac:dyDescent="0.25">
      <c r="A32" s="32" t="s">
        <v>83</v>
      </c>
      <c r="B32" s="37">
        <f t="shared" si="0"/>
        <v>7625802</v>
      </c>
      <c r="C32" s="37">
        <f t="shared" si="0"/>
        <v>7500468</v>
      </c>
      <c r="D32" s="24">
        <f t="shared" si="1"/>
        <v>7563135</v>
      </c>
      <c r="F32" s="36">
        <v>3241</v>
      </c>
      <c r="G32" s="24" t="s">
        <v>23</v>
      </c>
      <c r="I32" s="36" t="s">
        <v>183</v>
      </c>
      <c r="J32" s="37">
        <v>313</v>
      </c>
      <c r="K32" s="37" t="s">
        <v>270</v>
      </c>
      <c r="L32" s="37" t="e">
        <f t="shared" si="2"/>
        <v>#N/A</v>
      </c>
      <c r="M32" s="37">
        <v>2005</v>
      </c>
      <c r="N32" s="96">
        <v>1978777</v>
      </c>
    </row>
    <row r="33" spans="1:14" x14ac:dyDescent="0.25">
      <c r="A33" s="32" t="s">
        <v>82</v>
      </c>
      <c r="B33" s="37">
        <f t="shared" si="0"/>
        <v>1097540</v>
      </c>
      <c r="C33" s="37">
        <f t="shared" si="0"/>
        <v>0</v>
      </c>
      <c r="D33" s="24">
        <f t="shared" si="1"/>
        <v>548770</v>
      </c>
      <c r="F33" s="103">
        <v>3251</v>
      </c>
      <c r="G33" s="24" t="s">
        <v>148</v>
      </c>
      <c r="I33" s="36" t="s">
        <v>183</v>
      </c>
      <c r="J33" s="37">
        <v>3132</v>
      </c>
      <c r="K33" s="37" t="s">
        <v>269</v>
      </c>
      <c r="L33" s="37" t="str">
        <f t="shared" si="2"/>
        <v>TEXLEATH</v>
      </c>
      <c r="M33" s="37">
        <v>2006</v>
      </c>
      <c r="N33" s="96">
        <v>625400</v>
      </c>
    </row>
    <row r="34" spans="1:14" x14ac:dyDescent="0.25">
      <c r="A34" s="32" t="s">
        <v>81</v>
      </c>
      <c r="B34" s="37">
        <f t="shared" si="0"/>
        <v>5766076</v>
      </c>
      <c r="C34" s="37">
        <f t="shared" si="0"/>
        <v>6361703</v>
      </c>
      <c r="D34" s="24">
        <f t="shared" si="1"/>
        <v>6063889.5</v>
      </c>
      <c r="F34" s="36">
        <v>3252</v>
      </c>
      <c r="G34" s="24" t="s">
        <v>148</v>
      </c>
      <c r="I34" s="36" t="s">
        <v>183</v>
      </c>
      <c r="J34" s="37">
        <v>3132</v>
      </c>
      <c r="K34" s="37" t="s">
        <v>269</v>
      </c>
      <c r="L34" s="37" t="str">
        <f t="shared" si="2"/>
        <v>TEXLEATH</v>
      </c>
      <c r="M34" s="37">
        <v>2005</v>
      </c>
      <c r="N34" s="96">
        <v>546771</v>
      </c>
    </row>
    <row r="35" spans="1:14" x14ac:dyDescent="0.25">
      <c r="A35" s="32" t="s">
        <v>80</v>
      </c>
      <c r="B35" s="37">
        <f t="shared" si="0"/>
        <v>1633908</v>
      </c>
      <c r="C35" s="37">
        <f t="shared" si="0"/>
        <v>1843835</v>
      </c>
      <c r="D35" s="24">
        <f t="shared" si="1"/>
        <v>1738871.5</v>
      </c>
      <c r="F35" s="36">
        <v>3253</v>
      </c>
      <c r="G35" s="24" t="s">
        <v>148</v>
      </c>
      <c r="I35" s="36" t="s">
        <v>183</v>
      </c>
      <c r="J35" s="37">
        <v>3133</v>
      </c>
      <c r="K35" s="37" t="s">
        <v>268</v>
      </c>
      <c r="L35" s="37" t="str">
        <f t="shared" si="2"/>
        <v>TEXLEATH</v>
      </c>
      <c r="M35" s="37">
        <v>2006</v>
      </c>
      <c r="N35" s="96">
        <v>1177252</v>
      </c>
    </row>
    <row r="36" spans="1:14" x14ac:dyDescent="0.25">
      <c r="A36" s="33" t="s">
        <v>78</v>
      </c>
      <c r="B36" s="20">
        <f t="shared" si="0"/>
        <v>7522022</v>
      </c>
      <c r="C36" s="20">
        <f t="shared" si="0"/>
        <v>7532275</v>
      </c>
      <c r="D36" s="26">
        <f t="shared" si="1"/>
        <v>7527148.5</v>
      </c>
      <c r="F36" s="36">
        <v>3254</v>
      </c>
      <c r="G36" s="24" t="s">
        <v>147</v>
      </c>
      <c r="I36" s="36" t="s">
        <v>183</v>
      </c>
      <c r="J36" s="37">
        <v>3133</v>
      </c>
      <c r="K36" s="37" t="s">
        <v>268</v>
      </c>
      <c r="L36" s="37" t="str">
        <f t="shared" si="2"/>
        <v>TEXLEATH</v>
      </c>
      <c r="M36" s="37">
        <v>2005</v>
      </c>
      <c r="N36" s="96">
        <v>1264030</v>
      </c>
    </row>
    <row r="37" spans="1:14" x14ac:dyDescent="0.25">
      <c r="F37" s="36">
        <v>3255</v>
      </c>
      <c r="G37" s="24" t="s">
        <v>146</v>
      </c>
      <c r="I37" s="36" t="s">
        <v>183</v>
      </c>
      <c r="J37" s="37">
        <v>314</v>
      </c>
      <c r="K37" s="37" t="s">
        <v>267</v>
      </c>
      <c r="L37" s="37" t="e">
        <f t="shared" si="2"/>
        <v>#N/A</v>
      </c>
      <c r="M37" s="37">
        <v>2006</v>
      </c>
      <c r="N37" s="96">
        <v>2428009</v>
      </c>
    </row>
    <row r="38" spans="1:14" x14ac:dyDescent="0.25">
      <c r="F38" s="36">
        <v>3256</v>
      </c>
      <c r="G38" s="24" t="s">
        <v>145</v>
      </c>
      <c r="I38" s="36" t="s">
        <v>183</v>
      </c>
      <c r="J38" s="37">
        <v>314</v>
      </c>
      <c r="K38" s="37" t="s">
        <v>267</v>
      </c>
      <c r="L38" s="37" t="e">
        <f t="shared" si="2"/>
        <v>#N/A</v>
      </c>
      <c r="M38" s="37">
        <v>2005</v>
      </c>
      <c r="N38" s="96">
        <v>2494065</v>
      </c>
    </row>
    <row r="39" spans="1:14" x14ac:dyDescent="0.25">
      <c r="F39" s="36">
        <v>3259</v>
      </c>
      <c r="G39" s="24" t="s">
        <v>146</v>
      </c>
      <c r="I39" s="36" t="s">
        <v>183</v>
      </c>
      <c r="J39" s="37">
        <v>3141</v>
      </c>
      <c r="K39" s="37" t="s">
        <v>266</v>
      </c>
      <c r="L39" s="37" t="str">
        <f t="shared" si="2"/>
        <v>TEXLEATH</v>
      </c>
      <c r="M39" s="37">
        <v>2006</v>
      </c>
      <c r="N39" s="96">
        <v>1723514</v>
      </c>
    </row>
    <row r="40" spans="1:14" x14ac:dyDescent="0.25">
      <c r="F40" s="36">
        <v>3261</v>
      </c>
      <c r="G40" s="24" t="s">
        <v>107</v>
      </c>
      <c r="I40" s="36" t="s">
        <v>183</v>
      </c>
      <c r="J40" s="37">
        <v>3141</v>
      </c>
      <c r="K40" s="37" t="s">
        <v>266</v>
      </c>
      <c r="L40" s="37" t="str">
        <f t="shared" si="2"/>
        <v>TEXLEATH</v>
      </c>
      <c r="M40" s="37">
        <v>2005</v>
      </c>
      <c r="N40" s="96">
        <v>1823868</v>
      </c>
    </row>
    <row r="41" spans="1:14" x14ac:dyDescent="0.25">
      <c r="F41" s="36">
        <v>3262</v>
      </c>
      <c r="G41" s="24" t="s">
        <v>107</v>
      </c>
      <c r="I41" s="36" t="s">
        <v>183</v>
      </c>
      <c r="J41" s="37">
        <v>3149</v>
      </c>
      <c r="K41" s="37" t="s">
        <v>265</v>
      </c>
      <c r="L41" s="37" t="e">
        <f t="shared" si="2"/>
        <v>#N/A</v>
      </c>
      <c r="M41" s="37">
        <v>2006</v>
      </c>
      <c r="N41" s="96">
        <v>704495</v>
      </c>
    </row>
    <row r="42" spans="1:14" x14ac:dyDescent="0.25">
      <c r="F42" s="36">
        <v>3271</v>
      </c>
      <c r="G42" s="24" t="s">
        <v>88</v>
      </c>
      <c r="I42" s="36" t="s">
        <v>183</v>
      </c>
      <c r="J42" s="37">
        <v>3149</v>
      </c>
      <c r="K42" s="37" t="s">
        <v>265</v>
      </c>
      <c r="L42" s="37" t="e">
        <f t="shared" si="2"/>
        <v>#N/A</v>
      </c>
      <c r="M42" s="37">
        <v>2005</v>
      </c>
      <c r="N42" s="96">
        <v>670197</v>
      </c>
    </row>
    <row r="43" spans="1:14" x14ac:dyDescent="0.25">
      <c r="F43" s="36">
        <v>3272</v>
      </c>
      <c r="G43" s="24" t="s">
        <v>124</v>
      </c>
      <c r="I43" s="36" t="s">
        <v>183</v>
      </c>
      <c r="J43" s="37">
        <v>315</v>
      </c>
      <c r="K43" s="37" t="s">
        <v>264</v>
      </c>
      <c r="L43" s="37" t="e">
        <f t="shared" si="2"/>
        <v>#N/A</v>
      </c>
      <c r="M43" s="37">
        <v>2006</v>
      </c>
      <c r="N43" s="96">
        <v>10505533</v>
      </c>
    </row>
    <row r="44" spans="1:14" x14ac:dyDescent="0.25">
      <c r="F44" s="103">
        <v>3273</v>
      </c>
      <c r="G44" s="102" t="s">
        <v>89</v>
      </c>
      <c r="I44" s="36" t="s">
        <v>183</v>
      </c>
      <c r="J44" s="37">
        <v>315</v>
      </c>
      <c r="K44" s="37" t="s">
        <v>264</v>
      </c>
      <c r="L44" s="37" t="e">
        <f t="shared" si="2"/>
        <v>#N/A</v>
      </c>
      <c r="M44" s="37">
        <v>2005</v>
      </c>
      <c r="N44" s="96">
        <v>9722950</v>
      </c>
    </row>
    <row r="45" spans="1:14" x14ac:dyDescent="0.25">
      <c r="F45" s="36">
        <v>3274</v>
      </c>
      <c r="G45" s="24" t="s">
        <v>88</v>
      </c>
      <c r="I45" s="36" t="s">
        <v>183</v>
      </c>
      <c r="J45" s="37">
        <v>3152</v>
      </c>
      <c r="K45" s="37" t="s">
        <v>263</v>
      </c>
      <c r="L45" s="37" t="str">
        <f t="shared" si="2"/>
        <v>APPAREL</v>
      </c>
      <c r="M45" s="37">
        <v>2006</v>
      </c>
      <c r="N45" s="96">
        <v>9944556</v>
      </c>
    </row>
    <row r="46" spans="1:14" x14ac:dyDescent="0.25">
      <c r="F46" s="36">
        <v>3279</v>
      </c>
      <c r="G46" s="24" t="s">
        <v>88</v>
      </c>
      <c r="I46" s="36" t="s">
        <v>183</v>
      </c>
      <c r="J46" s="37">
        <v>3152</v>
      </c>
      <c r="K46" s="37" t="s">
        <v>263</v>
      </c>
      <c r="L46" s="37" t="str">
        <f t="shared" si="2"/>
        <v>APPAREL</v>
      </c>
      <c r="M46" s="37">
        <v>2005</v>
      </c>
      <c r="N46" s="96">
        <v>9055068</v>
      </c>
    </row>
    <row r="47" spans="1:14" x14ac:dyDescent="0.25">
      <c r="F47" s="36">
        <v>3311</v>
      </c>
      <c r="G47" s="24" t="s">
        <v>106</v>
      </c>
      <c r="I47" s="36" t="s">
        <v>183</v>
      </c>
      <c r="J47" s="37">
        <v>3159</v>
      </c>
      <c r="K47" s="37" t="s">
        <v>262</v>
      </c>
      <c r="L47" s="37" t="str">
        <f t="shared" si="2"/>
        <v>APPAREL</v>
      </c>
      <c r="M47" s="37">
        <v>2006</v>
      </c>
      <c r="N47" s="96">
        <v>359443</v>
      </c>
    </row>
    <row r="48" spans="1:14" x14ac:dyDescent="0.25">
      <c r="F48" s="36">
        <v>3312</v>
      </c>
      <c r="G48" s="24" t="s">
        <v>106</v>
      </c>
      <c r="I48" s="36" t="s">
        <v>183</v>
      </c>
      <c r="J48" s="37">
        <v>3159</v>
      </c>
      <c r="K48" s="37" t="s">
        <v>262</v>
      </c>
      <c r="L48" s="37" t="str">
        <f t="shared" si="2"/>
        <v>APPAREL</v>
      </c>
      <c r="M48" s="37">
        <v>2005</v>
      </c>
      <c r="N48" s="96">
        <v>466135</v>
      </c>
    </row>
    <row r="49" spans="6:14" x14ac:dyDescent="0.25">
      <c r="F49" s="36">
        <v>3313</v>
      </c>
      <c r="G49" s="24" t="s">
        <v>106</v>
      </c>
      <c r="I49" s="36" t="s">
        <v>183</v>
      </c>
      <c r="J49" s="37">
        <v>316</v>
      </c>
      <c r="K49" s="37" t="s">
        <v>261</v>
      </c>
      <c r="L49" s="37" t="e">
        <f t="shared" si="2"/>
        <v>#N/A</v>
      </c>
      <c r="M49" s="37">
        <v>2006</v>
      </c>
      <c r="N49" s="96">
        <v>832329</v>
      </c>
    </row>
    <row r="50" spans="6:14" x14ac:dyDescent="0.25">
      <c r="F50" s="36">
        <v>3314</v>
      </c>
      <c r="G50" s="24" t="s">
        <v>106</v>
      </c>
      <c r="I50" s="36" t="s">
        <v>183</v>
      </c>
      <c r="J50" s="37">
        <v>316</v>
      </c>
      <c r="K50" s="37" t="s">
        <v>261</v>
      </c>
      <c r="L50" s="37" t="e">
        <f t="shared" si="2"/>
        <v>#N/A</v>
      </c>
      <c r="M50" s="37">
        <v>2005</v>
      </c>
      <c r="N50" s="96">
        <v>803021</v>
      </c>
    </row>
    <row r="51" spans="6:14" x14ac:dyDescent="0.25">
      <c r="F51" s="36">
        <v>3315</v>
      </c>
      <c r="G51" s="24" t="s">
        <v>106</v>
      </c>
      <c r="I51" s="36" t="s">
        <v>183</v>
      </c>
      <c r="J51" s="37">
        <v>3162</v>
      </c>
      <c r="K51" s="37" t="s">
        <v>260</v>
      </c>
      <c r="L51" s="37" t="str">
        <f t="shared" si="2"/>
        <v>TEXLEATH</v>
      </c>
      <c r="M51" s="37">
        <v>2006</v>
      </c>
      <c r="N51" s="96">
        <v>128226</v>
      </c>
    </row>
    <row r="52" spans="6:14" x14ac:dyDescent="0.25">
      <c r="F52" s="36">
        <v>3321</v>
      </c>
      <c r="G52" s="24" t="s">
        <v>112</v>
      </c>
      <c r="I52" s="36" t="s">
        <v>183</v>
      </c>
      <c r="J52" s="37">
        <v>3162</v>
      </c>
      <c r="K52" s="37" t="s">
        <v>260</v>
      </c>
      <c r="L52" s="37" t="str">
        <f t="shared" si="2"/>
        <v>TEXLEATH</v>
      </c>
      <c r="M52" s="37">
        <v>2005</v>
      </c>
      <c r="N52" s="96">
        <v>135293</v>
      </c>
    </row>
    <row r="53" spans="6:14" x14ac:dyDescent="0.25">
      <c r="F53" s="36">
        <v>3322</v>
      </c>
      <c r="G53" s="24" t="s">
        <v>112</v>
      </c>
      <c r="I53" s="36" t="s">
        <v>183</v>
      </c>
      <c r="J53" s="37">
        <v>3169</v>
      </c>
      <c r="K53" s="37" t="s">
        <v>259</v>
      </c>
      <c r="L53" s="37" t="str">
        <f t="shared" si="2"/>
        <v>TEXLEATH</v>
      </c>
      <c r="M53" s="37">
        <v>2006</v>
      </c>
      <c r="N53" s="96">
        <v>686669</v>
      </c>
    </row>
    <row r="54" spans="6:14" x14ac:dyDescent="0.25">
      <c r="F54" s="36">
        <v>3323</v>
      </c>
      <c r="G54" s="24" t="s">
        <v>112</v>
      </c>
      <c r="I54" s="36" t="s">
        <v>183</v>
      </c>
      <c r="J54" s="37">
        <v>3169</v>
      </c>
      <c r="K54" s="37" t="s">
        <v>259</v>
      </c>
      <c r="L54" s="37" t="str">
        <f t="shared" si="2"/>
        <v>TEXLEATH</v>
      </c>
      <c r="M54" s="37">
        <v>2005</v>
      </c>
      <c r="N54" s="96">
        <v>616072</v>
      </c>
    </row>
    <row r="55" spans="6:14" x14ac:dyDescent="0.25">
      <c r="F55" s="36">
        <v>3324</v>
      </c>
      <c r="G55" s="24" t="s">
        <v>112</v>
      </c>
      <c r="I55" s="36" t="s">
        <v>183</v>
      </c>
      <c r="J55" s="37">
        <v>321</v>
      </c>
      <c r="K55" s="37" t="s">
        <v>258</v>
      </c>
      <c r="L55" s="37" t="e">
        <f t="shared" si="2"/>
        <v>#N/A</v>
      </c>
      <c r="M55" s="37">
        <v>2006</v>
      </c>
      <c r="N55" s="96">
        <v>7532275</v>
      </c>
    </row>
    <row r="56" spans="6:14" x14ac:dyDescent="0.25">
      <c r="F56" s="36">
        <v>3325</v>
      </c>
      <c r="G56" s="24" t="s">
        <v>112</v>
      </c>
      <c r="I56" s="36" t="s">
        <v>183</v>
      </c>
      <c r="J56" s="37">
        <v>321</v>
      </c>
      <c r="K56" s="37" t="s">
        <v>258</v>
      </c>
      <c r="L56" s="37" t="e">
        <f t="shared" si="2"/>
        <v>#N/A</v>
      </c>
      <c r="M56" s="37">
        <v>2005</v>
      </c>
      <c r="N56" s="96">
        <v>7522021</v>
      </c>
    </row>
    <row r="57" spans="6:14" x14ac:dyDescent="0.25">
      <c r="F57" s="36">
        <v>3326</v>
      </c>
      <c r="G57" s="24" t="s">
        <v>112</v>
      </c>
      <c r="I57" s="36" t="s">
        <v>183</v>
      </c>
      <c r="J57" s="37">
        <v>3211</v>
      </c>
      <c r="K57" s="37" t="s">
        <v>257</v>
      </c>
      <c r="L57" s="37" t="str">
        <f t="shared" si="2"/>
        <v>WOOD</v>
      </c>
      <c r="M57" s="37">
        <v>2006</v>
      </c>
      <c r="N57" s="96">
        <v>1775733</v>
      </c>
    </row>
    <row r="58" spans="6:14" x14ac:dyDescent="0.25">
      <c r="F58" s="36">
        <v>3327</v>
      </c>
      <c r="G58" s="24" t="s">
        <v>112</v>
      </c>
      <c r="I58" s="36" t="s">
        <v>183</v>
      </c>
      <c r="J58" s="37">
        <v>3211</v>
      </c>
      <c r="K58" s="37" t="s">
        <v>257</v>
      </c>
      <c r="L58" s="37" t="str">
        <f t="shared" si="2"/>
        <v>WOOD</v>
      </c>
      <c r="M58" s="37">
        <v>2005</v>
      </c>
      <c r="N58" s="96">
        <v>1842088</v>
      </c>
    </row>
    <row r="59" spans="6:14" x14ac:dyDescent="0.25">
      <c r="F59" s="36">
        <v>3328</v>
      </c>
      <c r="G59" s="24" t="s">
        <v>112</v>
      </c>
      <c r="I59" s="36" t="s">
        <v>183</v>
      </c>
      <c r="J59" s="37">
        <v>3212</v>
      </c>
      <c r="K59" s="37" t="s">
        <v>256</v>
      </c>
      <c r="L59" s="37" t="str">
        <f t="shared" si="2"/>
        <v>WOOD</v>
      </c>
      <c r="M59" s="37">
        <v>2006</v>
      </c>
      <c r="N59" s="96">
        <v>1153635</v>
      </c>
    </row>
    <row r="60" spans="6:14" x14ac:dyDescent="0.25">
      <c r="F60" s="36">
        <v>3329</v>
      </c>
      <c r="G60" s="24" t="s">
        <v>112</v>
      </c>
      <c r="I60" s="36" t="s">
        <v>183</v>
      </c>
      <c r="J60" s="37">
        <v>3212</v>
      </c>
      <c r="K60" s="37" t="s">
        <v>256</v>
      </c>
      <c r="L60" s="37" t="str">
        <f t="shared" si="2"/>
        <v>WOOD</v>
      </c>
      <c r="M60" s="37">
        <v>2005</v>
      </c>
      <c r="N60" s="96">
        <v>1209873</v>
      </c>
    </row>
    <row r="61" spans="6:14" x14ac:dyDescent="0.25">
      <c r="F61" s="36">
        <v>3331</v>
      </c>
      <c r="G61" s="24" t="s">
        <v>117</v>
      </c>
      <c r="I61" s="36" t="s">
        <v>183</v>
      </c>
      <c r="J61" s="37">
        <v>3219</v>
      </c>
      <c r="K61" s="37" t="s">
        <v>255</v>
      </c>
      <c r="L61" s="37" t="str">
        <f t="shared" si="2"/>
        <v>WOOD</v>
      </c>
      <c r="M61" s="37">
        <v>2006</v>
      </c>
      <c r="N61" s="96">
        <v>4602907</v>
      </c>
    </row>
    <row r="62" spans="6:14" x14ac:dyDescent="0.25">
      <c r="F62" s="36">
        <v>3332</v>
      </c>
      <c r="G62" s="24" t="s">
        <v>117</v>
      </c>
      <c r="I62" s="36" t="s">
        <v>183</v>
      </c>
      <c r="J62" s="37">
        <v>3219</v>
      </c>
      <c r="K62" s="37" t="s">
        <v>255</v>
      </c>
      <c r="L62" s="37" t="str">
        <f t="shared" si="2"/>
        <v>WOOD</v>
      </c>
      <c r="M62" s="37">
        <v>2005</v>
      </c>
      <c r="N62" s="96">
        <v>4470061</v>
      </c>
    </row>
    <row r="63" spans="6:14" x14ac:dyDescent="0.25">
      <c r="F63" s="36">
        <v>3333</v>
      </c>
      <c r="G63" s="24" t="s">
        <v>117</v>
      </c>
      <c r="I63" s="36" t="s">
        <v>183</v>
      </c>
      <c r="J63" s="37">
        <v>322</v>
      </c>
      <c r="K63" s="37" t="s">
        <v>254</v>
      </c>
      <c r="L63" s="37" t="e">
        <f t="shared" si="2"/>
        <v>#N/A</v>
      </c>
      <c r="M63" s="37">
        <v>2006</v>
      </c>
      <c r="N63" s="96">
        <v>9247852</v>
      </c>
    </row>
    <row r="64" spans="6:14" x14ac:dyDescent="0.25">
      <c r="F64" s="36">
        <v>3334</v>
      </c>
      <c r="G64" s="24" t="s">
        <v>117</v>
      </c>
      <c r="I64" s="36" t="s">
        <v>183</v>
      </c>
      <c r="J64" s="37">
        <v>322</v>
      </c>
      <c r="K64" s="37" t="s">
        <v>254</v>
      </c>
      <c r="L64" s="37" t="e">
        <f t="shared" si="2"/>
        <v>#N/A</v>
      </c>
      <c r="M64" s="37">
        <v>2005</v>
      </c>
      <c r="N64" s="96">
        <v>8602617</v>
      </c>
    </row>
    <row r="65" spans="6:14" x14ac:dyDescent="0.25">
      <c r="F65" s="36">
        <v>3335</v>
      </c>
      <c r="G65" s="24" t="s">
        <v>117</v>
      </c>
      <c r="I65" s="36" t="s">
        <v>183</v>
      </c>
      <c r="J65" s="37">
        <v>3221</v>
      </c>
      <c r="K65" s="37" t="s">
        <v>253</v>
      </c>
      <c r="L65" s="37" t="str">
        <f t="shared" si="2"/>
        <v>PULPMILL</v>
      </c>
      <c r="M65" s="37">
        <v>2006</v>
      </c>
      <c r="N65" s="96">
        <v>2524728</v>
      </c>
    </row>
    <row r="66" spans="6:14" x14ac:dyDescent="0.25">
      <c r="F66" s="36">
        <v>3336</v>
      </c>
      <c r="G66" s="24" t="s">
        <v>117</v>
      </c>
      <c r="I66" s="36" t="s">
        <v>183</v>
      </c>
      <c r="J66" s="37">
        <v>3221</v>
      </c>
      <c r="K66" s="37" t="s">
        <v>253</v>
      </c>
      <c r="L66" s="37" t="str">
        <f t="shared" si="2"/>
        <v>PULPMILL</v>
      </c>
      <c r="M66" s="37">
        <v>2005</v>
      </c>
      <c r="N66" s="96">
        <v>1779353</v>
      </c>
    </row>
    <row r="67" spans="6:14" x14ac:dyDescent="0.25">
      <c r="F67" s="36">
        <v>3339</v>
      </c>
      <c r="G67" s="24" t="s">
        <v>117</v>
      </c>
      <c r="I67" s="36" t="s">
        <v>183</v>
      </c>
      <c r="J67" s="37">
        <v>3222</v>
      </c>
      <c r="K67" s="37" t="s">
        <v>252</v>
      </c>
      <c r="L67" s="37" t="str">
        <f t="shared" si="2"/>
        <v>PAPER</v>
      </c>
      <c r="M67" s="37">
        <v>2006</v>
      </c>
      <c r="N67" s="96">
        <v>6723124</v>
      </c>
    </row>
    <row r="68" spans="6:14" x14ac:dyDescent="0.25">
      <c r="F68" s="36">
        <v>3341</v>
      </c>
      <c r="G68" s="24" t="s">
        <v>140</v>
      </c>
      <c r="I68" s="36" t="s">
        <v>183</v>
      </c>
      <c r="J68" s="37">
        <v>3222</v>
      </c>
      <c r="K68" s="37" t="s">
        <v>252</v>
      </c>
      <c r="L68" s="37" t="str">
        <f t="shared" si="2"/>
        <v>PAPER</v>
      </c>
      <c r="M68" s="37">
        <v>2005</v>
      </c>
      <c r="N68" s="96">
        <v>6823264</v>
      </c>
    </row>
    <row r="69" spans="6:14" x14ac:dyDescent="0.25">
      <c r="F69" s="36">
        <v>3342</v>
      </c>
      <c r="G69" s="24" t="s">
        <v>143</v>
      </c>
      <c r="I69" s="36" t="s">
        <v>183</v>
      </c>
      <c r="J69" s="37">
        <v>323</v>
      </c>
      <c r="K69" s="37" t="s">
        <v>251</v>
      </c>
      <c r="L69" s="37" t="e">
        <f t="shared" ref="L69:L132" si="3">VLOOKUP(J69,$F$5:$G$89,2,FALSE)</f>
        <v>#N/A</v>
      </c>
      <c r="M69" s="37">
        <v>2006</v>
      </c>
      <c r="N69" s="96">
        <v>9671356</v>
      </c>
    </row>
    <row r="70" spans="6:14" x14ac:dyDescent="0.25">
      <c r="F70" s="36">
        <v>3343</v>
      </c>
      <c r="G70" s="24" t="s">
        <v>139</v>
      </c>
      <c r="I70" s="36" t="s">
        <v>183</v>
      </c>
      <c r="J70" s="37">
        <v>323</v>
      </c>
      <c r="K70" s="37" t="s">
        <v>251</v>
      </c>
      <c r="L70" s="37" t="e">
        <f t="shared" si="3"/>
        <v>#N/A</v>
      </c>
      <c r="M70" s="37">
        <v>2005</v>
      </c>
      <c r="N70" s="96">
        <v>9899107</v>
      </c>
    </row>
    <row r="71" spans="6:14" x14ac:dyDescent="0.25">
      <c r="F71" s="36">
        <v>3344</v>
      </c>
      <c r="G71" s="24" t="s">
        <v>139</v>
      </c>
      <c r="I71" s="36" t="s">
        <v>183</v>
      </c>
      <c r="J71" s="37">
        <v>3231</v>
      </c>
      <c r="K71" s="37" t="s">
        <v>251</v>
      </c>
      <c r="L71" s="37" t="str">
        <f t="shared" si="3"/>
        <v>PRINT</v>
      </c>
      <c r="M71" s="37">
        <v>2006</v>
      </c>
      <c r="N71" s="96">
        <v>9671356</v>
      </c>
    </row>
    <row r="72" spans="6:14" x14ac:dyDescent="0.25">
      <c r="F72" s="36">
        <v>3345</v>
      </c>
      <c r="G72" s="24" t="s">
        <v>142</v>
      </c>
      <c r="I72" s="36" t="s">
        <v>183</v>
      </c>
      <c r="J72" s="37">
        <v>3231</v>
      </c>
      <c r="K72" s="37" t="s">
        <v>251</v>
      </c>
      <c r="L72" s="37" t="str">
        <f t="shared" si="3"/>
        <v>PRINT</v>
      </c>
      <c r="M72" s="37">
        <v>2005</v>
      </c>
      <c r="N72" s="96">
        <v>9899107</v>
      </c>
    </row>
    <row r="73" spans="6:14" x14ac:dyDescent="0.25">
      <c r="F73" s="36">
        <v>3346</v>
      </c>
      <c r="G73" s="24" t="s">
        <v>141</v>
      </c>
      <c r="I73" s="36" t="s">
        <v>183</v>
      </c>
      <c r="J73" s="37">
        <v>324</v>
      </c>
      <c r="K73" s="37" t="s">
        <v>250</v>
      </c>
      <c r="L73" s="37" t="e">
        <f t="shared" si="3"/>
        <v>#N/A</v>
      </c>
      <c r="M73" s="37">
        <v>2006</v>
      </c>
      <c r="N73" s="96">
        <v>68745751</v>
      </c>
    </row>
    <row r="74" spans="6:14" x14ac:dyDescent="0.25">
      <c r="F74" s="36">
        <v>3351</v>
      </c>
      <c r="G74" s="24" t="s">
        <v>134</v>
      </c>
      <c r="I74" s="36" t="s">
        <v>183</v>
      </c>
      <c r="J74" s="37">
        <v>324</v>
      </c>
      <c r="K74" s="37" t="s">
        <v>250</v>
      </c>
      <c r="L74" s="37" t="e">
        <f t="shared" si="3"/>
        <v>#N/A</v>
      </c>
      <c r="M74" s="37">
        <v>2005</v>
      </c>
      <c r="N74" s="96">
        <v>59378428</v>
      </c>
    </row>
    <row r="75" spans="6:14" x14ac:dyDescent="0.25">
      <c r="F75" s="36">
        <v>3352</v>
      </c>
      <c r="G75" s="24" t="s">
        <v>134</v>
      </c>
      <c r="I75" s="36" t="s">
        <v>183</v>
      </c>
      <c r="J75" s="37">
        <v>3241</v>
      </c>
      <c r="K75" s="37" t="s">
        <v>250</v>
      </c>
      <c r="L75" s="37" t="str">
        <f t="shared" si="3"/>
        <v>OILREF</v>
      </c>
      <c r="M75" s="37">
        <v>2006</v>
      </c>
      <c r="N75" s="96">
        <v>68745751</v>
      </c>
    </row>
    <row r="76" spans="6:14" x14ac:dyDescent="0.25">
      <c r="F76" s="36">
        <v>3353</v>
      </c>
      <c r="G76" s="24" t="s">
        <v>134</v>
      </c>
      <c r="I76" s="36" t="s">
        <v>183</v>
      </c>
      <c r="J76" s="37">
        <v>3241</v>
      </c>
      <c r="K76" s="37" t="s">
        <v>250</v>
      </c>
      <c r="L76" s="37" t="str">
        <f t="shared" si="3"/>
        <v>OILREF</v>
      </c>
      <c r="M76" s="37">
        <v>2005</v>
      </c>
      <c r="N76" s="96">
        <v>59378428</v>
      </c>
    </row>
    <row r="77" spans="6:14" x14ac:dyDescent="0.25">
      <c r="F77" s="36">
        <v>3359</v>
      </c>
      <c r="G77" s="24" t="s">
        <v>134</v>
      </c>
      <c r="I77" s="36" t="s">
        <v>183</v>
      </c>
      <c r="J77" s="37">
        <v>325</v>
      </c>
      <c r="K77" s="37" t="s">
        <v>249</v>
      </c>
      <c r="L77" s="37" t="e">
        <f t="shared" si="3"/>
        <v>#N/A</v>
      </c>
      <c r="M77" s="37">
        <v>2006</v>
      </c>
      <c r="N77" s="96">
        <v>36960001</v>
      </c>
    </row>
    <row r="78" spans="6:14" x14ac:dyDescent="0.25">
      <c r="F78" s="36">
        <v>3361</v>
      </c>
      <c r="G78" s="24" t="s">
        <v>83</v>
      </c>
      <c r="I78" s="36" t="s">
        <v>183</v>
      </c>
      <c r="J78" s="37">
        <v>325</v>
      </c>
      <c r="K78" s="37" t="s">
        <v>249</v>
      </c>
      <c r="L78" s="37" t="e">
        <f t="shared" si="3"/>
        <v>#N/A</v>
      </c>
      <c r="M78" s="37">
        <v>2005</v>
      </c>
      <c r="N78" s="96">
        <v>34601967</v>
      </c>
    </row>
    <row r="79" spans="6:14" x14ac:dyDescent="0.25">
      <c r="F79" s="36">
        <v>3362</v>
      </c>
      <c r="G79" s="24" t="s">
        <v>84</v>
      </c>
      <c r="I79" s="36" t="s">
        <v>183</v>
      </c>
      <c r="J79" s="37">
        <v>3251</v>
      </c>
      <c r="K79" s="37" t="s">
        <v>248</v>
      </c>
      <c r="L79" s="37" t="str">
        <f t="shared" si="3"/>
        <v>CHEMSBASIC</v>
      </c>
      <c r="M79" s="37">
        <v>2006</v>
      </c>
      <c r="N79" s="96">
        <v>2659274</v>
      </c>
    </row>
    <row r="80" spans="6:14" x14ac:dyDescent="0.25">
      <c r="F80" s="36">
        <v>3363</v>
      </c>
      <c r="G80" s="24" t="s">
        <v>81</v>
      </c>
      <c r="I80" s="36" t="s">
        <v>183</v>
      </c>
      <c r="J80" s="37">
        <v>3251</v>
      </c>
      <c r="K80" s="37" t="s">
        <v>248</v>
      </c>
      <c r="L80" s="37" t="str">
        <f t="shared" si="3"/>
        <v>CHEMSBASIC</v>
      </c>
      <c r="M80" s="37">
        <v>2005</v>
      </c>
      <c r="N80" s="96">
        <v>2293674</v>
      </c>
    </row>
    <row r="81" spans="6:14" x14ac:dyDescent="0.25">
      <c r="F81" s="36">
        <v>3364</v>
      </c>
      <c r="G81" s="24" t="s">
        <v>85</v>
      </c>
      <c r="I81" s="36" t="s">
        <v>183</v>
      </c>
      <c r="J81" s="37">
        <v>3252</v>
      </c>
      <c r="K81" s="37" t="s">
        <v>247</v>
      </c>
      <c r="L81" s="37" t="str">
        <f t="shared" si="3"/>
        <v>CHEMSBASIC</v>
      </c>
      <c r="M81" s="37">
        <v>2006</v>
      </c>
      <c r="N81" s="96">
        <v>1413905</v>
      </c>
    </row>
    <row r="82" spans="6:14" x14ac:dyDescent="0.25">
      <c r="F82" s="36">
        <v>3365</v>
      </c>
      <c r="G82" s="24" t="s">
        <v>82</v>
      </c>
      <c r="I82" s="36" t="s">
        <v>183</v>
      </c>
      <c r="J82" s="37">
        <v>3252</v>
      </c>
      <c r="K82" s="37" t="s">
        <v>247</v>
      </c>
      <c r="L82" s="37" t="str">
        <f t="shared" si="3"/>
        <v>CHEMSBASIC</v>
      </c>
      <c r="M82" s="37">
        <v>2005</v>
      </c>
      <c r="N82" s="96">
        <v>1379599</v>
      </c>
    </row>
    <row r="83" spans="6:14" x14ac:dyDescent="0.25">
      <c r="F83" s="36">
        <v>3366</v>
      </c>
      <c r="G83" s="24" t="s">
        <v>80</v>
      </c>
      <c r="I83" s="36" t="s">
        <v>183</v>
      </c>
      <c r="J83" s="37">
        <v>3253</v>
      </c>
      <c r="K83" s="37" t="s">
        <v>246</v>
      </c>
      <c r="L83" s="37" t="str">
        <f t="shared" si="3"/>
        <v>CHEMSBASIC</v>
      </c>
      <c r="M83" s="37">
        <v>2006</v>
      </c>
      <c r="N83" s="96">
        <v>840490</v>
      </c>
    </row>
    <row r="84" spans="6:14" x14ac:dyDescent="0.25">
      <c r="F84" s="36">
        <v>3369</v>
      </c>
      <c r="G84" s="24" t="s">
        <v>82</v>
      </c>
      <c r="I84" s="36" t="s">
        <v>183</v>
      </c>
      <c r="J84" s="37">
        <v>3253</v>
      </c>
      <c r="K84" s="37" t="s">
        <v>246</v>
      </c>
      <c r="L84" s="37" t="str">
        <f t="shared" si="3"/>
        <v>CHEMSBASIC</v>
      </c>
      <c r="M84" s="37">
        <v>2005</v>
      </c>
      <c r="N84" s="96">
        <v>881799</v>
      </c>
    </row>
    <row r="85" spans="6:14" x14ac:dyDescent="0.25">
      <c r="F85" s="36">
        <v>3371</v>
      </c>
      <c r="G85" s="24" t="s">
        <v>125</v>
      </c>
      <c r="I85" s="36" t="s">
        <v>183</v>
      </c>
      <c r="J85" s="37">
        <v>3254</v>
      </c>
      <c r="K85" s="37" t="s">
        <v>245</v>
      </c>
      <c r="L85" s="37" t="str">
        <f t="shared" si="3"/>
        <v>CHEMSDRUGS</v>
      </c>
      <c r="M85" s="37">
        <v>2006</v>
      </c>
      <c r="N85" s="96">
        <v>23075200</v>
      </c>
    </row>
    <row r="86" spans="6:14" x14ac:dyDescent="0.25">
      <c r="F86" s="36">
        <v>3372</v>
      </c>
      <c r="G86" s="24" t="s">
        <v>125</v>
      </c>
      <c r="I86" s="36" t="s">
        <v>183</v>
      </c>
      <c r="J86" s="37">
        <v>3254</v>
      </c>
      <c r="K86" s="37" t="s">
        <v>245</v>
      </c>
      <c r="L86" s="37" t="str">
        <f t="shared" si="3"/>
        <v>CHEMSDRUGS</v>
      </c>
      <c r="M86" s="37">
        <v>2005</v>
      </c>
      <c r="N86" s="96">
        <v>20330100</v>
      </c>
    </row>
    <row r="87" spans="6:14" x14ac:dyDescent="0.25">
      <c r="F87" s="36">
        <v>3379</v>
      </c>
      <c r="G87" s="24" t="s">
        <v>125</v>
      </c>
      <c r="I87" s="36" t="s">
        <v>183</v>
      </c>
      <c r="J87" s="37">
        <v>3255</v>
      </c>
      <c r="K87" s="37" t="s">
        <v>244</v>
      </c>
      <c r="L87" s="37" t="str">
        <f t="shared" si="3"/>
        <v>CHEMSOTHER</v>
      </c>
      <c r="M87" s="37">
        <v>2006</v>
      </c>
      <c r="N87" s="96">
        <v>3218306</v>
      </c>
    </row>
    <row r="88" spans="6:14" x14ac:dyDescent="0.25">
      <c r="F88" s="36">
        <v>3391</v>
      </c>
      <c r="G88" s="24" t="s">
        <v>118</v>
      </c>
      <c r="I88" s="36" t="s">
        <v>183</v>
      </c>
      <c r="J88" s="37">
        <v>3255</v>
      </c>
      <c r="K88" s="37" t="s">
        <v>244</v>
      </c>
      <c r="L88" s="37" t="str">
        <f t="shared" si="3"/>
        <v>CHEMSOTHER</v>
      </c>
      <c r="M88" s="37">
        <v>2005</v>
      </c>
      <c r="N88" s="96">
        <v>3683044</v>
      </c>
    </row>
    <row r="89" spans="6:14" x14ac:dyDescent="0.25">
      <c r="F89" s="39">
        <v>3399</v>
      </c>
      <c r="G89" s="26" t="s">
        <v>111</v>
      </c>
      <c r="I89" s="36" t="s">
        <v>183</v>
      </c>
      <c r="J89" s="37">
        <v>3256</v>
      </c>
      <c r="K89" s="37" t="s">
        <v>243</v>
      </c>
      <c r="L89" s="37" t="str">
        <f t="shared" si="3"/>
        <v>CHEMSSOAPS</v>
      </c>
      <c r="M89" s="37">
        <v>2006</v>
      </c>
      <c r="N89" s="96">
        <v>3733441</v>
      </c>
    </row>
    <row r="90" spans="6:14" x14ac:dyDescent="0.25">
      <c r="I90" s="36" t="s">
        <v>183</v>
      </c>
      <c r="J90" s="37">
        <v>3256</v>
      </c>
      <c r="K90" s="37" t="s">
        <v>243</v>
      </c>
      <c r="L90" s="37" t="str">
        <f t="shared" si="3"/>
        <v>CHEMSSOAPS</v>
      </c>
      <c r="M90" s="37">
        <v>2005</v>
      </c>
      <c r="N90" s="96">
        <v>4064198</v>
      </c>
    </row>
    <row r="91" spans="6:14" x14ac:dyDescent="0.25">
      <c r="I91" s="36" t="s">
        <v>183</v>
      </c>
      <c r="J91" s="37">
        <v>3259</v>
      </c>
      <c r="K91" s="37" t="s">
        <v>242</v>
      </c>
      <c r="L91" s="37" t="str">
        <f t="shared" si="3"/>
        <v>CHEMSOTHER</v>
      </c>
      <c r="M91" s="37">
        <v>2006</v>
      </c>
      <c r="N91" s="96">
        <v>2019385</v>
      </c>
    </row>
    <row r="92" spans="6:14" x14ac:dyDescent="0.25">
      <c r="I92" s="36" t="s">
        <v>183</v>
      </c>
      <c r="J92" s="37">
        <v>3259</v>
      </c>
      <c r="K92" s="37" t="s">
        <v>242</v>
      </c>
      <c r="L92" s="37" t="str">
        <f t="shared" si="3"/>
        <v>CHEMSOTHER</v>
      </c>
      <c r="M92" s="37">
        <v>2005</v>
      </c>
      <c r="N92" s="96">
        <v>1969553</v>
      </c>
    </row>
    <row r="93" spans="6:14" x14ac:dyDescent="0.25">
      <c r="I93" s="36" t="s">
        <v>183</v>
      </c>
      <c r="J93" s="37">
        <v>326</v>
      </c>
      <c r="K93" s="37" t="s">
        <v>241</v>
      </c>
      <c r="L93" s="37" t="e">
        <f t="shared" si="3"/>
        <v>#N/A</v>
      </c>
      <c r="M93" s="37">
        <v>2006</v>
      </c>
      <c r="N93" s="96">
        <v>16394056</v>
      </c>
    </row>
    <row r="94" spans="6:14" x14ac:dyDescent="0.25">
      <c r="I94" s="36" t="s">
        <v>183</v>
      </c>
      <c r="J94" s="37">
        <v>326</v>
      </c>
      <c r="K94" s="37" t="s">
        <v>241</v>
      </c>
      <c r="L94" s="37" t="e">
        <f t="shared" si="3"/>
        <v>#N/A</v>
      </c>
      <c r="M94" s="37">
        <v>2005</v>
      </c>
      <c r="N94" s="96">
        <v>15543259</v>
      </c>
    </row>
    <row r="95" spans="6:14" x14ac:dyDescent="0.25">
      <c r="I95" s="36" t="s">
        <v>183</v>
      </c>
      <c r="J95" s="37">
        <v>3261</v>
      </c>
      <c r="K95" s="37" t="s">
        <v>240</v>
      </c>
      <c r="L95" s="37" t="str">
        <f t="shared" si="3"/>
        <v>PLASTICS</v>
      </c>
      <c r="M95" s="37">
        <v>2006</v>
      </c>
      <c r="N95" s="96">
        <v>15040724</v>
      </c>
    </row>
    <row r="96" spans="6:14" x14ac:dyDescent="0.25">
      <c r="I96" s="36" t="s">
        <v>183</v>
      </c>
      <c r="J96" s="37">
        <v>3261</v>
      </c>
      <c r="K96" s="37" t="s">
        <v>240</v>
      </c>
      <c r="L96" s="37" t="str">
        <f t="shared" si="3"/>
        <v>PLASTICS</v>
      </c>
      <c r="M96" s="37">
        <v>2005</v>
      </c>
      <c r="N96" s="96">
        <v>14265097</v>
      </c>
    </row>
    <row r="97" spans="9:14" x14ac:dyDescent="0.25">
      <c r="I97" s="36" t="s">
        <v>183</v>
      </c>
      <c r="J97" s="37">
        <v>3262</v>
      </c>
      <c r="K97" s="37" t="s">
        <v>239</v>
      </c>
      <c r="L97" s="37" t="str">
        <f t="shared" si="3"/>
        <v>PLASTICS</v>
      </c>
      <c r="M97" s="37">
        <v>2006</v>
      </c>
      <c r="N97" s="96">
        <v>1353332</v>
      </c>
    </row>
    <row r="98" spans="9:14" x14ac:dyDescent="0.25">
      <c r="I98" s="36" t="s">
        <v>183</v>
      </c>
      <c r="J98" s="37">
        <v>3262</v>
      </c>
      <c r="K98" s="37" t="s">
        <v>239</v>
      </c>
      <c r="L98" s="37" t="str">
        <f t="shared" si="3"/>
        <v>PLASTICS</v>
      </c>
      <c r="M98" s="37">
        <v>2005</v>
      </c>
      <c r="N98" s="96">
        <v>1278162</v>
      </c>
    </row>
    <row r="99" spans="9:14" x14ac:dyDescent="0.25">
      <c r="I99" s="36" t="s">
        <v>183</v>
      </c>
      <c r="J99" s="37">
        <v>327</v>
      </c>
      <c r="K99" s="37" t="s">
        <v>238</v>
      </c>
      <c r="L99" s="37" t="e">
        <f t="shared" si="3"/>
        <v>#N/A</v>
      </c>
      <c r="M99" s="37">
        <v>2006</v>
      </c>
      <c r="N99" s="96">
        <v>12736272</v>
      </c>
    </row>
    <row r="100" spans="9:14" x14ac:dyDescent="0.25">
      <c r="I100" s="36" t="s">
        <v>183</v>
      </c>
      <c r="J100" s="37">
        <v>327</v>
      </c>
      <c r="K100" s="37" t="s">
        <v>238</v>
      </c>
      <c r="L100" s="37" t="e">
        <f t="shared" si="3"/>
        <v>#N/A</v>
      </c>
      <c r="M100" s="37">
        <v>2005</v>
      </c>
      <c r="N100" s="96">
        <v>11544371</v>
      </c>
    </row>
    <row r="101" spans="9:14" x14ac:dyDescent="0.25">
      <c r="I101" s="36" t="s">
        <v>183</v>
      </c>
      <c r="J101" s="37">
        <v>3271</v>
      </c>
      <c r="K101" s="37" t="s">
        <v>237</v>
      </c>
      <c r="L101" s="37" t="str">
        <f t="shared" si="3"/>
        <v>SCAGOTHER</v>
      </c>
      <c r="M101" s="37">
        <v>2006</v>
      </c>
      <c r="N101" s="96">
        <v>498503</v>
      </c>
    </row>
    <row r="102" spans="9:14" x14ac:dyDescent="0.25">
      <c r="I102" s="36" t="s">
        <v>183</v>
      </c>
      <c r="J102" s="37">
        <v>3271</v>
      </c>
      <c r="K102" s="37" t="s">
        <v>237</v>
      </c>
      <c r="L102" s="37" t="str">
        <f t="shared" si="3"/>
        <v>SCAGOTHER</v>
      </c>
      <c r="M102" s="37">
        <v>2005</v>
      </c>
      <c r="N102" s="96">
        <v>441216</v>
      </c>
    </row>
    <row r="103" spans="9:14" x14ac:dyDescent="0.25">
      <c r="I103" s="36" t="s">
        <v>183</v>
      </c>
      <c r="J103" s="37">
        <v>3272</v>
      </c>
      <c r="K103" s="37" t="s">
        <v>236</v>
      </c>
      <c r="L103" s="37" t="str">
        <f t="shared" si="3"/>
        <v>GLASS</v>
      </c>
      <c r="M103" s="37">
        <v>2006</v>
      </c>
      <c r="N103" s="96">
        <v>2165611</v>
      </c>
    </row>
    <row r="104" spans="9:14" x14ac:dyDescent="0.25">
      <c r="I104" s="36" t="s">
        <v>183</v>
      </c>
      <c r="J104" s="37">
        <v>3272</v>
      </c>
      <c r="K104" s="37" t="s">
        <v>236</v>
      </c>
      <c r="L104" s="37" t="str">
        <f t="shared" si="3"/>
        <v>GLASS</v>
      </c>
      <c r="M104" s="37">
        <v>2005</v>
      </c>
      <c r="N104" s="96">
        <v>2080421</v>
      </c>
    </row>
    <row r="105" spans="9:14" x14ac:dyDescent="0.25">
      <c r="I105" s="36" t="s">
        <v>183</v>
      </c>
      <c r="J105" s="37">
        <v>3273</v>
      </c>
      <c r="K105" s="37" t="s">
        <v>235</v>
      </c>
      <c r="L105" s="37" t="str">
        <f t="shared" si="3"/>
        <v>SCAGCONCRETE</v>
      </c>
      <c r="M105" s="37">
        <v>2006</v>
      </c>
      <c r="N105" s="96">
        <v>7947096</v>
      </c>
    </row>
    <row r="106" spans="9:14" x14ac:dyDescent="0.25">
      <c r="I106" s="36" t="s">
        <v>183</v>
      </c>
      <c r="J106" s="37">
        <v>3273</v>
      </c>
      <c r="K106" s="37" t="s">
        <v>235</v>
      </c>
      <c r="L106" s="37" t="str">
        <f t="shared" si="3"/>
        <v>SCAGCONCRETE</v>
      </c>
      <c r="M106" s="37">
        <v>2005</v>
      </c>
      <c r="N106" s="96">
        <v>7019556</v>
      </c>
    </row>
    <row r="107" spans="9:14" x14ac:dyDescent="0.25">
      <c r="I107" s="36" t="s">
        <v>183</v>
      </c>
      <c r="J107" s="37">
        <v>3274</v>
      </c>
      <c r="K107" s="37" t="s">
        <v>234</v>
      </c>
      <c r="L107" s="37" t="str">
        <f t="shared" si="3"/>
        <v>SCAGOTHER</v>
      </c>
      <c r="M107" s="37">
        <v>2006</v>
      </c>
      <c r="N107" s="96">
        <v>535432</v>
      </c>
    </row>
    <row r="108" spans="9:14" x14ac:dyDescent="0.25">
      <c r="I108" s="36" t="s">
        <v>183</v>
      </c>
      <c r="J108" s="37">
        <v>3274</v>
      </c>
      <c r="K108" s="37" t="s">
        <v>234</v>
      </c>
      <c r="L108" s="37" t="str">
        <f t="shared" si="3"/>
        <v>SCAGOTHER</v>
      </c>
      <c r="M108" s="37">
        <v>2005</v>
      </c>
      <c r="N108" s="96">
        <v>487350</v>
      </c>
    </row>
    <row r="109" spans="9:14" x14ac:dyDescent="0.25">
      <c r="I109" s="36" t="s">
        <v>183</v>
      </c>
      <c r="J109" s="37">
        <v>3279</v>
      </c>
      <c r="K109" s="37" t="s">
        <v>233</v>
      </c>
      <c r="L109" s="37" t="str">
        <f t="shared" si="3"/>
        <v>SCAGOTHER</v>
      </c>
      <c r="M109" s="37">
        <v>2006</v>
      </c>
      <c r="N109" s="96">
        <v>1589631</v>
      </c>
    </row>
    <row r="110" spans="9:14" x14ac:dyDescent="0.25">
      <c r="I110" s="36" t="s">
        <v>183</v>
      </c>
      <c r="J110" s="37">
        <v>3279</v>
      </c>
      <c r="K110" s="37" t="s">
        <v>233</v>
      </c>
      <c r="L110" s="37" t="str">
        <f t="shared" si="3"/>
        <v>SCAGOTHER</v>
      </c>
      <c r="M110" s="37">
        <v>2005</v>
      </c>
      <c r="N110" s="96">
        <v>1515829</v>
      </c>
    </row>
    <row r="111" spans="9:14" x14ac:dyDescent="0.25">
      <c r="I111" s="36" t="s">
        <v>183</v>
      </c>
      <c r="J111" s="37">
        <v>331</v>
      </c>
      <c r="K111" s="37" t="s">
        <v>232</v>
      </c>
      <c r="L111" s="37" t="e">
        <f t="shared" si="3"/>
        <v>#N/A</v>
      </c>
      <c r="M111" s="37">
        <v>2006</v>
      </c>
      <c r="N111" s="96">
        <v>7321765</v>
      </c>
    </row>
    <row r="112" spans="9:14" x14ac:dyDescent="0.25">
      <c r="I112" s="36" t="s">
        <v>183</v>
      </c>
      <c r="J112" s="37">
        <v>331</v>
      </c>
      <c r="K112" s="37" t="s">
        <v>232</v>
      </c>
      <c r="L112" s="37" t="e">
        <f t="shared" si="3"/>
        <v>#N/A</v>
      </c>
      <c r="M112" s="37">
        <v>2005</v>
      </c>
      <c r="N112" s="96">
        <v>6497001</v>
      </c>
    </row>
    <row r="113" spans="9:14" x14ac:dyDescent="0.25">
      <c r="I113" s="36" t="s">
        <v>183</v>
      </c>
      <c r="J113" s="37">
        <v>3311</v>
      </c>
      <c r="K113" s="37" t="s">
        <v>231</v>
      </c>
      <c r="L113" s="37" t="str">
        <f t="shared" si="3"/>
        <v>PRIMEMTL</v>
      </c>
      <c r="M113" s="37">
        <v>2006</v>
      </c>
      <c r="N113" s="96">
        <v>2779525</v>
      </c>
    </row>
    <row r="114" spans="9:14" x14ac:dyDescent="0.25">
      <c r="I114" s="36" t="s">
        <v>183</v>
      </c>
      <c r="J114" s="37">
        <v>3311</v>
      </c>
      <c r="K114" s="37" t="s">
        <v>231</v>
      </c>
      <c r="L114" s="37" t="str">
        <f t="shared" si="3"/>
        <v>PRIMEMTL</v>
      </c>
      <c r="M114" s="37">
        <v>2005</v>
      </c>
      <c r="N114" s="96">
        <v>2490965</v>
      </c>
    </row>
    <row r="115" spans="9:14" x14ac:dyDescent="0.25">
      <c r="I115" s="36" t="s">
        <v>183</v>
      </c>
      <c r="J115" s="37">
        <v>3312</v>
      </c>
      <c r="K115" s="37" t="s">
        <v>230</v>
      </c>
      <c r="L115" s="37" t="str">
        <f t="shared" si="3"/>
        <v>PRIMEMTL</v>
      </c>
      <c r="M115" s="37">
        <v>2006</v>
      </c>
      <c r="N115" s="96">
        <v>789350</v>
      </c>
    </row>
    <row r="116" spans="9:14" x14ac:dyDescent="0.25">
      <c r="I116" s="36" t="s">
        <v>183</v>
      </c>
      <c r="J116" s="37">
        <v>3312</v>
      </c>
      <c r="K116" s="37" t="s">
        <v>230</v>
      </c>
      <c r="L116" s="37" t="str">
        <f t="shared" si="3"/>
        <v>PRIMEMTL</v>
      </c>
      <c r="M116" s="37">
        <v>2005</v>
      </c>
      <c r="N116" s="96">
        <v>780449</v>
      </c>
    </row>
    <row r="117" spans="9:14" x14ac:dyDescent="0.25">
      <c r="I117" s="36" t="s">
        <v>183</v>
      </c>
      <c r="J117" s="37">
        <v>3313</v>
      </c>
      <c r="K117" s="37" t="s">
        <v>229</v>
      </c>
      <c r="L117" s="37" t="str">
        <f t="shared" si="3"/>
        <v>PRIMEMTL</v>
      </c>
      <c r="M117" s="37">
        <v>2006</v>
      </c>
      <c r="N117" s="96">
        <v>1564853</v>
      </c>
    </row>
    <row r="118" spans="9:14" x14ac:dyDescent="0.25">
      <c r="I118" s="36" t="s">
        <v>183</v>
      </c>
      <c r="J118" s="37">
        <v>3313</v>
      </c>
      <c r="K118" s="37" t="s">
        <v>229</v>
      </c>
      <c r="L118" s="37" t="str">
        <f t="shared" si="3"/>
        <v>PRIMEMTL</v>
      </c>
      <c r="M118" s="37">
        <v>2005</v>
      </c>
      <c r="N118" s="96">
        <v>1198062</v>
      </c>
    </row>
    <row r="119" spans="9:14" x14ac:dyDescent="0.25">
      <c r="I119" s="36" t="s">
        <v>183</v>
      </c>
      <c r="J119" s="37">
        <v>3314</v>
      </c>
      <c r="K119" s="37" t="s">
        <v>228</v>
      </c>
      <c r="L119" s="37" t="str">
        <f t="shared" si="3"/>
        <v>PRIMEMTL</v>
      </c>
      <c r="M119" s="37">
        <v>2006</v>
      </c>
      <c r="N119" s="96">
        <v>835664</v>
      </c>
    </row>
    <row r="120" spans="9:14" x14ac:dyDescent="0.25">
      <c r="I120" s="36" t="s">
        <v>183</v>
      </c>
      <c r="J120" s="37">
        <v>3314</v>
      </c>
      <c r="K120" s="37" t="s">
        <v>228</v>
      </c>
      <c r="L120" s="37" t="str">
        <f t="shared" si="3"/>
        <v>PRIMEMTL</v>
      </c>
      <c r="M120" s="37">
        <v>2005</v>
      </c>
      <c r="N120" s="96">
        <v>762387</v>
      </c>
    </row>
    <row r="121" spans="9:14" x14ac:dyDescent="0.25">
      <c r="I121" s="36" t="s">
        <v>183</v>
      </c>
      <c r="J121" s="37">
        <v>3315</v>
      </c>
      <c r="K121" s="37" t="s">
        <v>227</v>
      </c>
      <c r="L121" s="37" t="str">
        <f t="shared" si="3"/>
        <v>PRIMEMTL</v>
      </c>
      <c r="M121" s="37">
        <v>2006</v>
      </c>
      <c r="N121" s="96">
        <v>1352373</v>
      </c>
    </row>
    <row r="122" spans="9:14" x14ac:dyDescent="0.25">
      <c r="I122" s="36" t="s">
        <v>183</v>
      </c>
      <c r="J122" s="37">
        <v>3315</v>
      </c>
      <c r="K122" s="37" t="s">
        <v>227</v>
      </c>
      <c r="L122" s="37" t="str">
        <f t="shared" si="3"/>
        <v>PRIMEMTL</v>
      </c>
      <c r="M122" s="37">
        <v>2005</v>
      </c>
      <c r="N122" s="96">
        <v>1265139</v>
      </c>
    </row>
    <row r="123" spans="9:14" x14ac:dyDescent="0.25">
      <c r="I123" s="36" t="s">
        <v>183</v>
      </c>
      <c r="J123" s="37">
        <v>332</v>
      </c>
      <c r="K123" s="37" t="s">
        <v>226</v>
      </c>
      <c r="L123" s="37" t="e">
        <f t="shared" si="3"/>
        <v>#N/A</v>
      </c>
      <c r="M123" s="37">
        <v>2006</v>
      </c>
      <c r="N123" s="96">
        <v>27163376</v>
      </c>
    </row>
    <row r="124" spans="9:14" x14ac:dyDescent="0.25">
      <c r="I124" s="36" t="s">
        <v>183</v>
      </c>
      <c r="J124" s="37">
        <v>332</v>
      </c>
      <c r="K124" s="37" t="s">
        <v>226</v>
      </c>
      <c r="L124" s="37" t="e">
        <f t="shared" si="3"/>
        <v>#N/A</v>
      </c>
      <c r="M124" s="37">
        <v>2005</v>
      </c>
      <c r="N124" s="96">
        <v>24497022</v>
      </c>
    </row>
    <row r="125" spans="9:14" x14ac:dyDescent="0.25">
      <c r="I125" s="36" t="s">
        <v>183</v>
      </c>
      <c r="J125" s="37">
        <v>3321</v>
      </c>
      <c r="K125" s="37" t="s">
        <v>225</v>
      </c>
      <c r="L125" s="37" t="str">
        <f t="shared" si="3"/>
        <v>METALFAB</v>
      </c>
      <c r="M125" s="37">
        <v>2006</v>
      </c>
      <c r="N125" s="96">
        <v>2787882</v>
      </c>
    </row>
    <row r="126" spans="9:14" x14ac:dyDescent="0.25">
      <c r="I126" s="36" t="s">
        <v>183</v>
      </c>
      <c r="J126" s="37">
        <v>3321</v>
      </c>
      <c r="K126" s="37" t="s">
        <v>225</v>
      </c>
      <c r="L126" s="37" t="str">
        <f t="shared" si="3"/>
        <v>METALFAB</v>
      </c>
      <c r="M126" s="37">
        <v>2005</v>
      </c>
      <c r="N126" s="96">
        <v>2270510</v>
      </c>
    </row>
    <row r="127" spans="9:14" x14ac:dyDescent="0.25">
      <c r="I127" s="36" t="s">
        <v>183</v>
      </c>
      <c r="J127" s="37">
        <v>3322</v>
      </c>
      <c r="K127" s="37" t="s">
        <v>224</v>
      </c>
      <c r="L127" s="37" t="str">
        <f t="shared" si="3"/>
        <v>METALFAB</v>
      </c>
      <c r="M127" s="37">
        <v>2006</v>
      </c>
      <c r="N127" s="96">
        <v>609735</v>
      </c>
    </row>
    <row r="128" spans="9:14" x14ac:dyDescent="0.25">
      <c r="I128" s="36" t="s">
        <v>183</v>
      </c>
      <c r="J128" s="37">
        <v>3322</v>
      </c>
      <c r="K128" s="37" t="s">
        <v>224</v>
      </c>
      <c r="L128" s="37" t="str">
        <f t="shared" si="3"/>
        <v>METALFAB</v>
      </c>
      <c r="M128" s="37">
        <v>2005</v>
      </c>
      <c r="N128" s="96">
        <v>604585</v>
      </c>
    </row>
    <row r="129" spans="9:14" x14ac:dyDescent="0.25">
      <c r="I129" s="36" t="s">
        <v>183</v>
      </c>
      <c r="J129" s="37">
        <v>3323</v>
      </c>
      <c r="K129" s="37" t="s">
        <v>223</v>
      </c>
      <c r="L129" s="37" t="str">
        <f t="shared" si="3"/>
        <v>METALFAB</v>
      </c>
      <c r="M129" s="37">
        <v>2006</v>
      </c>
      <c r="N129" s="96">
        <v>7474285</v>
      </c>
    </row>
    <row r="130" spans="9:14" x14ac:dyDescent="0.25">
      <c r="I130" s="36" t="s">
        <v>183</v>
      </c>
      <c r="J130" s="37">
        <v>3323</v>
      </c>
      <c r="K130" s="37" t="s">
        <v>223</v>
      </c>
      <c r="L130" s="37" t="str">
        <f t="shared" si="3"/>
        <v>METALFAB</v>
      </c>
      <c r="M130" s="37">
        <v>2005</v>
      </c>
      <c r="N130" s="96">
        <v>6726584</v>
      </c>
    </row>
    <row r="131" spans="9:14" x14ac:dyDescent="0.25">
      <c r="I131" s="36" t="s">
        <v>183</v>
      </c>
      <c r="J131" s="37">
        <v>3324</v>
      </c>
      <c r="K131" s="37" t="s">
        <v>222</v>
      </c>
      <c r="L131" s="37" t="str">
        <f t="shared" si="3"/>
        <v>METALFAB</v>
      </c>
      <c r="M131" s="37">
        <v>2006</v>
      </c>
      <c r="N131" s="96">
        <v>1938398</v>
      </c>
    </row>
    <row r="132" spans="9:14" x14ac:dyDescent="0.25">
      <c r="I132" s="36" t="s">
        <v>183</v>
      </c>
      <c r="J132" s="37">
        <v>3324</v>
      </c>
      <c r="K132" s="37" t="s">
        <v>222</v>
      </c>
      <c r="L132" s="37" t="str">
        <f t="shared" si="3"/>
        <v>METALFAB</v>
      </c>
      <c r="M132" s="37">
        <v>2005</v>
      </c>
      <c r="N132" s="96">
        <v>1878904</v>
      </c>
    </row>
    <row r="133" spans="9:14" x14ac:dyDescent="0.25">
      <c r="I133" s="36" t="s">
        <v>183</v>
      </c>
      <c r="J133" s="37">
        <v>3325</v>
      </c>
      <c r="K133" s="37" t="s">
        <v>221</v>
      </c>
      <c r="L133" s="37" t="str">
        <f t="shared" ref="L133:L196" si="4">VLOOKUP(J133,$F$5:$G$89,2,FALSE)</f>
        <v>METALFAB</v>
      </c>
      <c r="M133" s="37">
        <v>2006</v>
      </c>
      <c r="N133" s="96">
        <v>777292</v>
      </c>
    </row>
    <row r="134" spans="9:14" x14ac:dyDescent="0.25">
      <c r="I134" s="36" t="s">
        <v>183</v>
      </c>
      <c r="J134" s="37">
        <v>3325</v>
      </c>
      <c r="K134" s="37" t="s">
        <v>221</v>
      </c>
      <c r="L134" s="37" t="str">
        <f t="shared" si="4"/>
        <v>METALFAB</v>
      </c>
      <c r="M134" s="37">
        <v>2005</v>
      </c>
      <c r="N134" s="96">
        <v>708762</v>
      </c>
    </row>
    <row r="135" spans="9:14" x14ac:dyDescent="0.25">
      <c r="I135" s="36" t="s">
        <v>183</v>
      </c>
      <c r="J135" s="37">
        <v>3326</v>
      </c>
      <c r="K135" s="37" t="s">
        <v>220</v>
      </c>
      <c r="L135" s="37" t="str">
        <f t="shared" si="4"/>
        <v>METALFAB</v>
      </c>
      <c r="M135" s="37">
        <v>2006</v>
      </c>
      <c r="N135" s="96">
        <v>487026</v>
      </c>
    </row>
    <row r="136" spans="9:14" x14ac:dyDescent="0.25">
      <c r="I136" s="36" t="s">
        <v>183</v>
      </c>
      <c r="J136" s="37">
        <v>3326</v>
      </c>
      <c r="K136" s="37" t="s">
        <v>220</v>
      </c>
      <c r="L136" s="37" t="str">
        <f t="shared" si="4"/>
        <v>METALFAB</v>
      </c>
      <c r="M136" s="37">
        <v>2005</v>
      </c>
      <c r="N136" s="96">
        <v>542657</v>
      </c>
    </row>
    <row r="137" spans="9:14" x14ac:dyDescent="0.25">
      <c r="I137" s="36" t="s">
        <v>183</v>
      </c>
      <c r="J137" s="37">
        <v>3327</v>
      </c>
      <c r="K137" s="37" t="s">
        <v>219</v>
      </c>
      <c r="L137" s="37" t="str">
        <f t="shared" si="4"/>
        <v>METALFAB</v>
      </c>
      <c r="M137" s="37">
        <v>2006</v>
      </c>
      <c r="N137" s="96">
        <v>6572605</v>
      </c>
    </row>
    <row r="138" spans="9:14" x14ac:dyDescent="0.25">
      <c r="I138" s="36" t="s">
        <v>183</v>
      </c>
      <c r="J138" s="37">
        <v>3327</v>
      </c>
      <c r="K138" s="37" t="s">
        <v>219</v>
      </c>
      <c r="L138" s="37" t="str">
        <f t="shared" si="4"/>
        <v>METALFAB</v>
      </c>
      <c r="M138" s="37">
        <v>2005</v>
      </c>
      <c r="N138" s="96">
        <v>5633964</v>
      </c>
    </row>
    <row r="139" spans="9:14" x14ac:dyDescent="0.25">
      <c r="I139" s="36" t="s">
        <v>183</v>
      </c>
      <c r="J139" s="37">
        <v>3328</v>
      </c>
      <c r="K139" s="37" t="s">
        <v>218</v>
      </c>
      <c r="L139" s="37" t="str">
        <f t="shared" si="4"/>
        <v>METALFAB</v>
      </c>
      <c r="M139" s="37">
        <v>2006</v>
      </c>
      <c r="N139" s="96">
        <v>2035509</v>
      </c>
    </row>
    <row r="140" spans="9:14" x14ac:dyDescent="0.25">
      <c r="I140" s="36" t="s">
        <v>183</v>
      </c>
      <c r="J140" s="37">
        <v>3328</v>
      </c>
      <c r="K140" s="37" t="s">
        <v>218</v>
      </c>
      <c r="L140" s="37" t="str">
        <f t="shared" si="4"/>
        <v>METALFAB</v>
      </c>
      <c r="M140" s="37">
        <v>2005</v>
      </c>
      <c r="N140" s="96">
        <v>1933223</v>
      </c>
    </row>
    <row r="141" spans="9:14" x14ac:dyDescent="0.25">
      <c r="I141" s="36" t="s">
        <v>183</v>
      </c>
      <c r="J141" s="37">
        <v>3329</v>
      </c>
      <c r="K141" s="37" t="s">
        <v>217</v>
      </c>
      <c r="L141" s="37" t="str">
        <f t="shared" si="4"/>
        <v>METALFAB</v>
      </c>
      <c r="M141" s="37">
        <v>2006</v>
      </c>
      <c r="N141" s="96">
        <v>4480644</v>
      </c>
    </row>
    <row r="142" spans="9:14" x14ac:dyDescent="0.25">
      <c r="I142" s="36" t="s">
        <v>183</v>
      </c>
      <c r="J142" s="37">
        <v>3329</v>
      </c>
      <c r="K142" s="37" t="s">
        <v>217</v>
      </c>
      <c r="L142" s="37" t="str">
        <f t="shared" si="4"/>
        <v>METALFAB</v>
      </c>
      <c r="M142" s="37">
        <v>2005</v>
      </c>
      <c r="N142" s="96">
        <v>4197833</v>
      </c>
    </row>
    <row r="143" spans="9:14" x14ac:dyDescent="0.25">
      <c r="I143" s="36" t="s">
        <v>183</v>
      </c>
      <c r="J143" s="37">
        <v>333</v>
      </c>
      <c r="K143" s="37" t="s">
        <v>216</v>
      </c>
      <c r="L143" s="37" t="e">
        <f t="shared" si="4"/>
        <v>#N/A</v>
      </c>
      <c r="M143" s="37">
        <v>2006</v>
      </c>
      <c r="N143" s="96">
        <v>19117570</v>
      </c>
    </row>
    <row r="144" spans="9:14" x14ac:dyDescent="0.25">
      <c r="I144" s="36" t="s">
        <v>183</v>
      </c>
      <c r="J144" s="37">
        <v>333</v>
      </c>
      <c r="K144" s="37" t="s">
        <v>216</v>
      </c>
      <c r="L144" s="37" t="e">
        <f t="shared" si="4"/>
        <v>#N/A</v>
      </c>
      <c r="M144" s="37">
        <v>2005</v>
      </c>
      <c r="N144" s="96">
        <v>16851539</v>
      </c>
    </row>
    <row r="145" spans="9:14" x14ac:dyDescent="0.25">
      <c r="I145" s="36" t="s">
        <v>183</v>
      </c>
      <c r="J145" s="37">
        <v>3331</v>
      </c>
      <c r="K145" s="37" t="s">
        <v>215</v>
      </c>
      <c r="L145" s="37" t="str">
        <f t="shared" si="4"/>
        <v>MACHINERY</v>
      </c>
      <c r="M145" s="37">
        <v>2006</v>
      </c>
      <c r="N145" s="96">
        <v>863504</v>
      </c>
    </row>
    <row r="146" spans="9:14" x14ac:dyDescent="0.25">
      <c r="I146" s="36" t="s">
        <v>183</v>
      </c>
      <c r="J146" s="37">
        <v>3331</v>
      </c>
      <c r="K146" s="37" t="s">
        <v>215</v>
      </c>
      <c r="L146" s="37" t="str">
        <f t="shared" si="4"/>
        <v>MACHINERY</v>
      </c>
      <c r="M146" s="37">
        <v>2005</v>
      </c>
      <c r="N146" s="96">
        <v>745780</v>
      </c>
    </row>
    <row r="147" spans="9:14" x14ac:dyDescent="0.25">
      <c r="I147" s="36" t="s">
        <v>183</v>
      </c>
      <c r="J147" s="37">
        <v>3332</v>
      </c>
      <c r="K147" s="37" t="s">
        <v>214</v>
      </c>
      <c r="L147" s="37" t="str">
        <f t="shared" si="4"/>
        <v>MACHINERY</v>
      </c>
      <c r="M147" s="37">
        <v>2006</v>
      </c>
      <c r="N147" s="96">
        <v>5869389</v>
      </c>
    </row>
    <row r="148" spans="9:14" x14ac:dyDescent="0.25">
      <c r="I148" s="36" t="s">
        <v>183</v>
      </c>
      <c r="J148" s="37">
        <v>3332</v>
      </c>
      <c r="K148" s="37" t="s">
        <v>214</v>
      </c>
      <c r="L148" s="37" t="str">
        <f t="shared" si="4"/>
        <v>MACHINERY</v>
      </c>
      <c r="M148" s="37">
        <v>2005</v>
      </c>
      <c r="N148" s="96">
        <v>4678806</v>
      </c>
    </row>
    <row r="149" spans="9:14" x14ac:dyDescent="0.25">
      <c r="I149" s="36" t="s">
        <v>183</v>
      </c>
      <c r="J149" s="37">
        <v>3333</v>
      </c>
      <c r="K149" s="37" t="s">
        <v>213</v>
      </c>
      <c r="L149" s="37" t="str">
        <f t="shared" si="4"/>
        <v>MACHINERY</v>
      </c>
      <c r="M149" s="37">
        <v>2006</v>
      </c>
      <c r="N149" s="96">
        <v>3447256</v>
      </c>
    </row>
    <row r="150" spans="9:14" x14ac:dyDescent="0.25">
      <c r="I150" s="36" t="s">
        <v>183</v>
      </c>
      <c r="J150" s="37">
        <v>3333</v>
      </c>
      <c r="K150" s="37" t="s">
        <v>213</v>
      </c>
      <c r="L150" s="37" t="str">
        <f t="shared" si="4"/>
        <v>MACHINERY</v>
      </c>
      <c r="M150" s="37">
        <v>2005</v>
      </c>
      <c r="N150" s="96">
        <v>3180041</v>
      </c>
    </row>
    <row r="151" spans="9:14" x14ac:dyDescent="0.25">
      <c r="I151" s="36" t="s">
        <v>183</v>
      </c>
      <c r="J151" s="37">
        <v>3334</v>
      </c>
      <c r="K151" s="37" t="s">
        <v>212</v>
      </c>
      <c r="L151" s="37" t="str">
        <f t="shared" si="4"/>
        <v>MACHINERY</v>
      </c>
      <c r="M151" s="37">
        <v>2006</v>
      </c>
      <c r="N151" s="96">
        <v>1564456</v>
      </c>
    </row>
    <row r="152" spans="9:14" x14ac:dyDescent="0.25">
      <c r="I152" s="36" t="s">
        <v>183</v>
      </c>
      <c r="J152" s="37">
        <v>3334</v>
      </c>
      <c r="K152" s="37" t="s">
        <v>212</v>
      </c>
      <c r="L152" s="37" t="str">
        <f t="shared" si="4"/>
        <v>MACHINERY</v>
      </c>
      <c r="M152" s="37">
        <v>2005</v>
      </c>
      <c r="N152" s="96">
        <v>1527005</v>
      </c>
    </row>
    <row r="153" spans="9:14" x14ac:dyDescent="0.25">
      <c r="I153" s="36" t="s">
        <v>183</v>
      </c>
      <c r="J153" s="37">
        <v>3335</v>
      </c>
      <c r="K153" s="37" t="s">
        <v>211</v>
      </c>
      <c r="L153" s="37" t="str">
        <f t="shared" si="4"/>
        <v>MACHINERY</v>
      </c>
      <c r="M153" s="37">
        <v>2006</v>
      </c>
      <c r="N153" s="96">
        <v>2013028</v>
      </c>
    </row>
    <row r="154" spans="9:14" x14ac:dyDescent="0.25">
      <c r="I154" s="36" t="s">
        <v>183</v>
      </c>
      <c r="J154" s="37">
        <v>3335</v>
      </c>
      <c r="K154" s="37" t="s">
        <v>211</v>
      </c>
      <c r="L154" s="37" t="str">
        <f t="shared" si="4"/>
        <v>MACHINERY</v>
      </c>
      <c r="M154" s="37">
        <v>2005</v>
      </c>
      <c r="N154" s="96">
        <v>1777403</v>
      </c>
    </row>
    <row r="155" spans="9:14" x14ac:dyDescent="0.25">
      <c r="I155" s="36" t="s">
        <v>183</v>
      </c>
      <c r="J155" s="37">
        <v>3336</v>
      </c>
      <c r="K155" s="37" t="s">
        <v>210</v>
      </c>
      <c r="L155" s="37" t="str">
        <f t="shared" si="4"/>
        <v>MACHINERY</v>
      </c>
      <c r="M155" s="37">
        <v>2006</v>
      </c>
      <c r="N155" s="96">
        <v>1999446</v>
      </c>
    </row>
    <row r="156" spans="9:14" x14ac:dyDescent="0.25">
      <c r="I156" s="36" t="s">
        <v>183</v>
      </c>
      <c r="J156" s="37">
        <v>3336</v>
      </c>
      <c r="K156" s="37" t="s">
        <v>210</v>
      </c>
      <c r="L156" s="37" t="str">
        <f t="shared" si="4"/>
        <v>MACHINERY</v>
      </c>
      <c r="M156" s="37">
        <v>2005</v>
      </c>
      <c r="N156" s="96">
        <v>1774046</v>
      </c>
    </row>
    <row r="157" spans="9:14" x14ac:dyDescent="0.25">
      <c r="I157" s="36" t="s">
        <v>183</v>
      </c>
      <c r="J157" s="37">
        <v>3339</v>
      </c>
      <c r="K157" s="37" t="s">
        <v>209</v>
      </c>
      <c r="L157" s="37" t="str">
        <f t="shared" si="4"/>
        <v>MACHINERY</v>
      </c>
      <c r="M157" s="37">
        <v>2006</v>
      </c>
      <c r="N157" s="96">
        <v>3360491</v>
      </c>
    </row>
    <row r="158" spans="9:14" x14ac:dyDescent="0.25">
      <c r="I158" s="36" t="s">
        <v>183</v>
      </c>
      <c r="J158" s="37">
        <v>3339</v>
      </c>
      <c r="K158" s="37" t="s">
        <v>209</v>
      </c>
      <c r="L158" s="37" t="str">
        <f t="shared" si="4"/>
        <v>MACHINERY</v>
      </c>
      <c r="M158" s="37">
        <v>2005</v>
      </c>
      <c r="N158" s="96">
        <v>3168458</v>
      </c>
    </row>
    <row r="159" spans="9:14" x14ac:dyDescent="0.25">
      <c r="I159" s="36" t="s">
        <v>183</v>
      </c>
      <c r="J159" s="37">
        <v>334</v>
      </c>
      <c r="K159" s="37" t="s">
        <v>208</v>
      </c>
      <c r="L159" s="37" t="e">
        <f t="shared" si="4"/>
        <v>#N/A</v>
      </c>
      <c r="M159" s="37">
        <v>2006</v>
      </c>
      <c r="N159" s="96">
        <v>80941490</v>
      </c>
    </row>
    <row r="160" spans="9:14" x14ac:dyDescent="0.25">
      <c r="I160" s="36" t="s">
        <v>183</v>
      </c>
      <c r="J160" s="37">
        <v>334</v>
      </c>
      <c r="K160" s="37" t="s">
        <v>208</v>
      </c>
      <c r="L160" s="37" t="e">
        <f t="shared" si="4"/>
        <v>#N/A</v>
      </c>
      <c r="M160" s="37">
        <v>2005</v>
      </c>
      <c r="N160" s="96">
        <v>74597991</v>
      </c>
    </row>
    <row r="161" spans="9:14" x14ac:dyDescent="0.25">
      <c r="I161" s="36" t="s">
        <v>183</v>
      </c>
      <c r="J161" s="37">
        <v>3341</v>
      </c>
      <c r="K161" s="37" t="s">
        <v>207</v>
      </c>
      <c r="L161" s="37" t="str">
        <f t="shared" si="4"/>
        <v>COMPMFG</v>
      </c>
      <c r="M161" s="37">
        <v>2006</v>
      </c>
      <c r="N161" s="96">
        <v>5274486</v>
      </c>
    </row>
    <row r="162" spans="9:14" x14ac:dyDescent="0.25">
      <c r="I162" s="36" t="s">
        <v>183</v>
      </c>
      <c r="J162" s="37">
        <v>3341</v>
      </c>
      <c r="K162" s="37" t="s">
        <v>207</v>
      </c>
      <c r="L162" s="37" t="str">
        <f t="shared" si="4"/>
        <v>COMPMFG</v>
      </c>
      <c r="M162" s="37">
        <v>2005</v>
      </c>
      <c r="N162" s="96">
        <v>8160589</v>
      </c>
    </row>
    <row r="163" spans="9:14" x14ac:dyDescent="0.25">
      <c r="I163" s="36" t="s">
        <v>183</v>
      </c>
      <c r="J163" s="37">
        <v>3342</v>
      </c>
      <c r="K163" s="37" t="s">
        <v>206</v>
      </c>
      <c r="L163" s="37" t="str">
        <f t="shared" si="4"/>
        <v>COMPCOMM</v>
      </c>
      <c r="M163" s="37">
        <v>2006</v>
      </c>
      <c r="N163" s="96">
        <v>24656739</v>
      </c>
    </row>
    <row r="164" spans="9:14" x14ac:dyDescent="0.25">
      <c r="I164" s="36" t="s">
        <v>183</v>
      </c>
      <c r="J164" s="37">
        <v>3342</v>
      </c>
      <c r="K164" s="37" t="s">
        <v>206</v>
      </c>
      <c r="L164" s="37" t="str">
        <f t="shared" si="4"/>
        <v>COMPCOMM</v>
      </c>
      <c r="M164" s="37">
        <v>2005</v>
      </c>
      <c r="N164" s="96">
        <v>17923831</v>
      </c>
    </row>
    <row r="165" spans="9:14" x14ac:dyDescent="0.25">
      <c r="I165" s="36" t="s">
        <v>183</v>
      </c>
      <c r="J165" s="37">
        <v>3343</v>
      </c>
      <c r="K165" s="37" t="s">
        <v>205</v>
      </c>
      <c r="L165" s="37" t="str">
        <f t="shared" si="4"/>
        <v>COMPPARTS</v>
      </c>
      <c r="M165" s="37">
        <v>2006</v>
      </c>
      <c r="N165" s="96">
        <v>2918543</v>
      </c>
    </row>
    <row r="166" spans="9:14" x14ac:dyDescent="0.25">
      <c r="I166" s="36" t="s">
        <v>183</v>
      </c>
      <c r="J166" s="37">
        <v>3343</v>
      </c>
      <c r="K166" s="37" t="s">
        <v>205</v>
      </c>
      <c r="L166" s="37" t="str">
        <f t="shared" si="4"/>
        <v>COMPPARTS</v>
      </c>
      <c r="M166" s="37">
        <v>2005</v>
      </c>
      <c r="N166" s="96">
        <v>3189887</v>
      </c>
    </row>
    <row r="167" spans="9:14" x14ac:dyDescent="0.25">
      <c r="I167" s="36" t="s">
        <v>183</v>
      </c>
      <c r="J167" s="37">
        <v>3344</v>
      </c>
      <c r="K167" s="37" t="s">
        <v>204</v>
      </c>
      <c r="L167" s="37" t="str">
        <f t="shared" si="4"/>
        <v>COMPPARTS</v>
      </c>
      <c r="M167" s="37">
        <v>2006</v>
      </c>
      <c r="N167" s="96">
        <v>20610680</v>
      </c>
    </row>
    <row r="168" spans="9:14" x14ac:dyDescent="0.25">
      <c r="I168" s="36" t="s">
        <v>183</v>
      </c>
      <c r="J168" s="37">
        <v>3344</v>
      </c>
      <c r="K168" s="37" t="s">
        <v>204</v>
      </c>
      <c r="L168" s="37" t="str">
        <f t="shared" si="4"/>
        <v>COMPPARTS</v>
      </c>
      <c r="M168" s="37">
        <v>2005</v>
      </c>
      <c r="N168" s="96">
        <v>18797752</v>
      </c>
    </row>
    <row r="169" spans="9:14" x14ac:dyDescent="0.25">
      <c r="I169" s="36" t="s">
        <v>183</v>
      </c>
      <c r="J169" s="37">
        <v>3345</v>
      </c>
      <c r="K169" s="37" t="s">
        <v>203</v>
      </c>
      <c r="L169" s="37" t="str">
        <f t="shared" si="4"/>
        <v>COMPINST</v>
      </c>
      <c r="M169" s="37">
        <v>2006</v>
      </c>
      <c r="N169" s="96">
        <v>25120746</v>
      </c>
    </row>
    <row r="170" spans="9:14" x14ac:dyDescent="0.25">
      <c r="I170" s="36" t="s">
        <v>183</v>
      </c>
      <c r="J170" s="37">
        <v>3345</v>
      </c>
      <c r="K170" s="37" t="s">
        <v>203</v>
      </c>
      <c r="L170" s="37" t="str">
        <f t="shared" si="4"/>
        <v>COMPINST</v>
      </c>
      <c r="M170" s="37">
        <v>2005</v>
      </c>
      <c r="N170" s="96">
        <v>23901682</v>
      </c>
    </row>
    <row r="171" spans="9:14" x14ac:dyDescent="0.25">
      <c r="I171" s="36" t="s">
        <v>183</v>
      </c>
      <c r="J171" s="37">
        <v>3346</v>
      </c>
      <c r="K171" s="37" t="s">
        <v>202</v>
      </c>
      <c r="L171" s="37" t="str">
        <f t="shared" si="4"/>
        <v>COMPMEDIA</v>
      </c>
      <c r="M171" s="37">
        <v>2006</v>
      </c>
      <c r="N171" s="96">
        <v>2360295</v>
      </c>
    </row>
    <row r="172" spans="9:14" x14ac:dyDescent="0.25">
      <c r="I172" s="36" t="s">
        <v>183</v>
      </c>
      <c r="J172" s="37">
        <v>3346</v>
      </c>
      <c r="K172" s="37" t="s">
        <v>202</v>
      </c>
      <c r="L172" s="37" t="str">
        <f t="shared" si="4"/>
        <v>COMPMEDIA</v>
      </c>
      <c r="M172" s="37">
        <v>2005</v>
      </c>
      <c r="N172" s="96">
        <v>2624249</v>
      </c>
    </row>
    <row r="173" spans="9:14" x14ac:dyDescent="0.25">
      <c r="I173" s="36" t="s">
        <v>183</v>
      </c>
      <c r="J173" s="37">
        <v>335</v>
      </c>
      <c r="K173" s="37" t="s">
        <v>201</v>
      </c>
      <c r="L173" s="37" t="e">
        <f t="shared" si="4"/>
        <v>#N/A</v>
      </c>
      <c r="M173" s="37">
        <v>2006</v>
      </c>
      <c r="N173" s="96">
        <v>7786845</v>
      </c>
    </row>
    <row r="174" spans="9:14" x14ac:dyDescent="0.25">
      <c r="I174" s="36" t="s">
        <v>183</v>
      </c>
      <c r="J174" s="37">
        <v>335</v>
      </c>
      <c r="K174" s="37" t="s">
        <v>201</v>
      </c>
      <c r="L174" s="37" t="e">
        <f t="shared" si="4"/>
        <v>#N/A</v>
      </c>
      <c r="M174" s="37">
        <v>2005</v>
      </c>
      <c r="N174" s="96">
        <v>7741888</v>
      </c>
    </row>
    <row r="175" spans="9:14" x14ac:dyDescent="0.25">
      <c r="I175" s="36" t="s">
        <v>183</v>
      </c>
      <c r="J175" s="37">
        <v>3351</v>
      </c>
      <c r="K175" s="37" t="s">
        <v>200</v>
      </c>
      <c r="L175" s="37" t="str">
        <f t="shared" si="4"/>
        <v>ELECTRIC</v>
      </c>
      <c r="M175" s="37">
        <v>2006</v>
      </c>
      <c r="N175" s="96">
        <v>1753725</v>
      </c>
    </row>
    <row r="176" spans="9:14" x14ac:dyDescent="0.25">
      <c r="I176" s="36" t="s">
        <v>183</v>
      </c>
      <c r="J176" s="37">
        <v>3351</v>
      </c>
      <c r="K176" s="37" t="s">
        <v>200</v>
      </c>
      <c r="L176" s="37" t="str">
        <f t="shared" si="4"/>
        <v>ELECTRIC</v>
      </c>
      <c r="M176" s="37">
        <v>2005</v>
      </c>
      <c r="N176" s="96">
        <v>2038656</v>
      </c>
    </row>
    <row r="177" spans="9:14" x14ac:dyDescent="0.25">
      <c r="I177" s="36" t="s">
        <v>183</v>
      </c>
      <c r="J177" s="37">
        <v>3352</v>
      </c>
      <c r="K177" s="37" t="s">
        <v>199</v>
      </c>
      <c r="L177" s="37" t="str">
        <f t="shared" si="4"/>
        <v>ELECTRIC</v>
      </c>
      <c r="M177" s="37">
        <v>2005</v>
      </c>
      <c r="N177" s="96">
        <v>233544</v>
      </c>
    </row>
    <row r="178" spans="9:14" x14ac:dyDescent="0.25">
      <c r="I178" s="36" t="s">
        <v>183</v>
      </c>
      <c r="J178" s="37">
        <v>3353</v>
      </c>
      <c r="K178" s="37" t="s">
        <v>198</v>
      </c>
      <c r="L178" s="37" t="str">
        <f t="shared" si="4"/>
        <v>ELECTRIC</v>
      </c>
      <c r="M178" s="37">
        <v>2006</v>
      </c>
      <c r="N178" s="96">
        <v>1754444</v>
      </c>
    </row>
    <row r="179" spans="9:14" x14ac:dyDescent="0.25">
      <c r="I179" s="36" t="s">
        <v>183</v>
      </c>
      <c r="J179" s="37">
        <v>3353</v>
      </c>
      <c r="K179" s="37" t="s">
        <v>198</v>
      </c>
      <c r="L179" s="37" t="str">
        <f t="shared" si="4"/>
        <v>ELECTRIC</v>
      </c>
      <c r="M179" s="37">
        <v>2005</v>
      </c>
      <c r="N179" s="96">
        <v>1645111</v>
      </c>
    </row>
    <row r="180" spans="9:14" x14ac:dyDescent="0.25">
      <c r="I180" s="36" t="s">
        <v>183</v>
      </c>
      <c r="J180" s="37">
        <v>3359</v>
      </c>
      <c r="K180" s="37" t="s">
        <v>197</v>
      </c>
      <c r="L180" s="37" t="str">
        <f t="shared" si="4"/>
        <v>ELECTRIC</v>
      </c>
      <c r="M180" s="37">
        <v>2006</v>
      </c>
      <c r="N180" s="96">
        <v>4053553</v>
      </c>
    </row>
    <row r="181" spans="9:14" x14ac:dyDescent="0.25">
      <c r="I181" s="36" t="s">
        <v>183</v>
      </c>
      <c r="J181" s="37">
        <v>3359</v>
      </c>
      <c r="K181" s="37" t="s">
        <v>197</v>
      </c>
      <c r="L181" s="37" t="str">
        <f t="shared" si="4"/>
        <v>ELECTRIC</v>
      </c>
      <c r="M181" s="37">
        <v>2005</v>
      </c>
      <c r="N181" s="96">
        <v>3824577</v>
      </c>
    </row>
    <row r="182" spans="9:14" x14ac:dyDescent="0.25">
      <c r="I182" s="36" t="s">
        <v>183</v>
      </c>
      <c r="J182" s="37">
        <v>336</v>
      </c>
      <c r="K182" s="37" t="s">
        <v>196</v>
      </c>
      <c r="L182" s="37" t="e">
        <f t="shared" si="4"/>
        <v>#N/A</v>
      </c>
      <c r="M182" s="37">
        <v>2006</v>
      </c>
      <c r="N182" s="96">
        <v>40890959</v>
      </c>
    </row>
    <row r="183" spans="9:14" x14ac:dyDescent="0.25">
      <c r="I183" s="36" t="s">
        <v>183</v>
      </c>
      <c r="J183" s="37">
        <v>336</v>
      </c>
      <c r="K183" s="37" t="s">
        <v>196</v>
      </c>
      <c r="L183" s="37" t="e">
        <f t="shared" si="4"/>
        <v>#N/A</v>
      </c>
      <c r="M183" s="37">
        <v>2005</v>
      </c>
      <c r="N183" s="96">
        <v>45498411</v>
      </c>
    </row>
    <row r="184" spans="9:14" x14ac:dyDescent="0.25">
      <c r="I184" s="36" t="s">
        <v>183</v>
      </c>
      <c r="J184" s="37">
        <v>3361</v>
      </c>
      <c r="K184" s="37" t="s">
        <v>195</v>
      </c>
      <c r="L184" s="37" t="str">
        <f t="shared" si="4"/>
        <v>VEHICLEMFG</v>
      </c>
      <c r="M184" s="37">
        <v>2006</v>
      </c>
      <c r="N184" s="96">
        <v>7500468</v>
      </c>
    </row>
    <row r="185" spans="9:14" x14ac:dyDescent="0.25">
      <c r="I185" s="36" t="s">
        <v>183</v>
      </c>
      <c r="J185" s="37">
        <v>3361</v>
      </c>
      <c r="K185" s="37" t="s">
        <v>195</v>
      </c>
      <c r="L185" s="37" t="str">
        <f t="shared" si="4"/>
        <v>VEHICLEMFG</v>
      </c>
      <c r="M185" s="37">
        <v>2005</v>
      </c>
      <c r="N185" s="96">
        <v>7625802</v>
      </c>
    </row>
    <row r="186" spans="9:14" x14ac:dyDescent="0.25">
      <c r="I186" s="36" t="s">
        <v>183</v>
      </c>
      <c r="J186" s="37">
        <v>3362</v>
      </c>
      <c r="K186" s="37" t="s">
        <v>194</v>
      </c>
      <c r="L186" s="37" t="str">
        <f t="shared" si="4"/>
        <v>VEHICLEBODY</v>
      </c>
      <c r="M186" s="37">
        <v>2006</v>
      </c>
      <c r="N186" s="96">
        <v>2090626</v>
      </c>
    </row>
    <row r="187" spans="9:14" x14ac:dyDescent="0.25">
      <c r="I187" s="36" t="s">
        <v>183</v>
      </c>
      <c r="J187" s="37">
        <v>3362</v>
      </c>
      <c r="K187" s="37" t="s">
        <v>194</v>
      </c>
      <c r="L187" s="37" t="str">
        <f t="shared" si="4"/>
        <v>VEHICLEBODY</v>
      </c>
      <c r="M187" s="37">
        <v>2005</v>
      </c>
      <c r="N187" s="96">
        <v>2164322</v>
      </c>
    </row>
    <row r="188" spans="9:14" x14ac:dyDescent="0.25">
      <c r="I188" s="36" t="s">
        <v>183</v>
      </c>
      <c r="J188" s="37">
        <v>3363</v>
      </c>
      <c r="K188" s="37" t="s">
        <v>193</v>
      </c>
      <c r="L188" s="37" t="str">
        <f t="shared" si="4"/>
        <v>VEHICLEPARTS</v>
      </c>
      <c r="M188" s="37">
        <v>2006</v>
      </c>
      <c r="N188" s="96">
        <v>6361703</v>
      </c>
    </row>
    <row r="189" spans="9:14" x14ac:dyDescent="0.25">
      <c r="I189" s="36" t="s">
        <v>183</v>
      </c>
      <c r="J189" s="37">
        <v>3363</v>
      </c>
      <c r="K189" s="37" t="s">
        <v>193</v>
      </c>
      <c r="L189" s="37" t="str">
        <f t="shared" si="4"/>
        <v>VEHICLEPARTS</v>
      </c>
      <c r="M189" s="37">
        <v>2005</v>
      </c>
      <c r="N189" s="96">
        <v>5766076</v>
      </c>
    </row>
    <row r="190" spans="9:14" x14ac:dyDescent="0.25">
      <c r="I190" s="36" t="s">
        <v>183</v>
      </c>
      <c r="J190" s="37">
        <v>3364</v>
      </c>
      <c r="K190" s="37" t="s">
        <v>192</v>
      </c>
      <c r="L190" s="37" t="str">
        <f t="shared" si="4"/>
        <v>VEHICLEAERO</v>
      </c>
      <c r="M190" s="37">
        <v>2006</v>
      </c>
      <c r="N190" s="96">
        <v>21888971</v>
      </c>
    </row>
    <row r="191" spans="9:14" x14ac:dyDescent="0.25">
      <c r="I191" s="36" t="s">
        <v>183</v>
      </c>
      <c r="J191" s="37">
        <v>3364</v>
      </c>
      <c r="K191" s="37" t="s">
        <v>192</v>
      </c>
      <c r="L191" s="37" t="str">
        <f t="shared" si="4"/>
        <v>VEHICLEAERO</v>
      </c>
      <c r="M191" s="37">
        <v>2005</v>
      </c>
      <c r="N191" s="96">
        <v>27084496</v>
      </c>
    </row>
    <row r="192" spans="9:14" x14ac:dyDescent="0.25">
      <c r="I192" s="36" t="s">
        <v>183</v>
      </c>
      <c r="J192" s="37">
        <v>3366</v>
      </c>
      <c r="K192" s="37" t="s">
        <v>191</v>
      </c>
      <c r="L192" s="37" t="str">
        <f t="shared" si="4"/>
        <v>VEHICLESHIPS</v>
      </c>
      <c r="M192" s="37">
        <v>2006</v>
      </c>
      <c r="N192" s="96">
        <v>1843835</v>
      </c>
    </row>
    <row r="193" spans="9:14" x14ac:dyDescent="0.25">
      <c r="I193" s="36" t="s">
        <v>183</v>
      </c>
      <c r="J193" s="37">
        <v>3366</v>
      </c>
      <c r="K193" s="37" t="s">
        <v>191</v>
      </c>
      <c r="L193" s="37" t="str">
        <f t="shared" si="4"/>
        <v>VEHICLESHIPS</v>
      </c>
      <c r="M193" s="37">
        <v>2005</v>
      </c>
      <c r="N193" s="96">
        <v>1633908</v>
      </c>
    </row>
    <row r="194" spans="9:14" x14ac:dyDescent="0.25">
      <c r="I194" s="36" t="s">
        <v>183</v>
      </c>
      <c r="J194" s="37">
        <v>3369</v>
      </c>
      <c r="K194" s="37" t="s">
        <v>190</v>
      </c>
      <c r="L194" s="37" t="str">
        <f t="shared" si="4"/>
        <v>VEHICLEOTHER</v>
      </c>
      <c r="M194" s="37">
        <v>2006</v>
      </c>
      <c r="N194" s="24">
        <v>0</v>
      </c>
    </row>
    <row r="195" spans="9:14" x14ac:dyDescent="0.25">
      <c r="I195" s="36" t="s">
        <v>183</v>
      </c>
      <c r="J195" s="37">
        <v>3369</v>
      </c>
      <c r="K195" s="37" t="s">
        <v>190</v>
      </c>
      <c r="L195" s="37" t="str">
        <f t="shared" si="4"/>
        <v>VEHICLEOTHER</v>
      </c>
      <c r="M195" s="37">
        <v>2005</v>
      </c>
      <c r="N195" s="96">
        <v>1097540</v>
      </c>
    </row>
    <row r="196" spans="9:14" x14ac:dyDescent="0.25">
      <c r="I196" s="36" t="s">
        <v>183</v>
      </c>
      <c r="J196" s="37">
        <v>337</v>
      </c>
      <c r="K196" s="37" t="s">
        <v>189</v>
      </c>
      <c r="L196" s="37" t="e">
        <f t="shared" si="4"/>
        <v>#N/A</v>
      </c>
      <c r="M196" s="37">
        <v>2006</v>
      </c>
      <c r="N196" s="96">
        <v>8639549</v>
      </c>
    </row>
    <row r="197" spans="9:14" x14ac:dyDescent="0.25">
      <c r="I197" s="36" t="s">
        <v>183</v>
      </c>
      <c r="J197" s="37">
        <v>337</v>
      </c>
      <c r="K197" s="37" t="s">
        <v>189</v>
      </c>
      <c r="L197" s="37" t="e">
        <f t="shared" ref="L197:L209" si="5">VLOOKUP(J197,$F$5:$G$89,2,FALSE)</f>
        <v>#N/A</v>
      </c>
      <c r="M197" s="37">
        <v>2005</v>
      </c>
      <c r="N197" s="96">
        <v>8573828</v>
      </c>
    </row>
    <row r="198" spans="9:14" x14ac:dyDescent="0.25">
      <c r="I198" s="36" t="s">
        <v>183</v>
      </c>
      <c r="J198" s="37">
        <v>3371</v>
      </c>
      <c r="K198" s="37" t="s">
        <v>188</v>
      </c>
      <c r="L198" s="37" t="str">
        <f t="shared" si="5"/>
        <v>FURN</v>
      </c>
      <c r="M198" s="37">
        <v>2006</v>
      </c>
      <c r="N198" s="96">
        <v>4929366</v>
      </c>
    </row>
    <row r="199" spans="9:14" x14ac:dyDescent="0.25">
      <c r="I199" s="36" t="s">
        <v>183</v>
      </c>
      <c r="J199" s="37">
        <v>3371</v>
      </c>
      <c r="K199" s="37" t="s">
        <v>188</v>
      </c>
      <c r="L199" s="37" t="str">
        <f t="shared" si="5"/>
        <v>FURN</v>
      </c>
      <c r="M199" s="37">
        <v>2005</v>
      </c>
      <c r="N199" s="96">
        <v>4839389</v>
      </c>
    </row>
    <row r="200" spans="9:14" x14ac:dyDescent="0.25">
      <c r="I200" s="36" t="s">
        <v>183</v>
      </c>
      <c r="J200" s="37">
        <v>3372</v>
      </c>
      <c r="K200" s="37" t="s">
        <v>187</v>
      </c>
      <c r="L200" s="37" t="str">
        <f t="shared" si="5"/>
        <v>FURN</v>
      </c>
      <c r="M200" s="37">
        <v>2006</v>
      </c>
      <c r="N200" s="96">
        <v>2258051</v>
      </c>
    </row>
    <row r="201" spans="9:14" x14ac:dyDescent="0.25">
      <c r="I201" s="36" t="s">
        <v>183</v>
      </c>
      <c r="J201" s="37">
        <v>3372</v>
      </c>
      <c r="K201" s="37" t="s">
        <v>187</v>
      </c>
      <c r="L201" s="37" t="str">
        <f t="shared" si="5"/>
        <v>FURN</v>
      </c>
      <c r="M201" s="37">
        <v>2005</v>
      </c>
      <c r="N201" s="96">
        <v>2224036</v>
      </c>
    </row>
    <row r="202" spans="9:14" x14ac:dyDescent="0.25">
      <c r="I202" s="36" t="s">
        <v>183</v>
      </c>
      <c r="J202" s="37">
        <v>3379</v>
      </c>
      <c r="K202" s="37" t="s">
        <v>186</v>
      </c>
      <c r="L202" s="37" t="str">
        <f t="shared" si="5"/>
        <v>FURN</v>
      </c>
      <c r="M202" s="37">
        <v>2006</v>
      </c>
      <c r="N202" s="96">
        <v>1452132</v>
      </c>
    </row>
    <row r="203" spans="9:14" x14ac:dyDescent="0.25">
      <c r="I203" s="36" t="s">
        <v>183</v>
      </c>
      <c r="J203" s="37">
        <v>3379</v>
      </c>
      <c r="K203" s="37" t="s">
        <v>186</v>
      </c>
      <c r="L203" s="37" t="str">
        <f t="shared" si="5"/>
        <v>FURN</v>
      </c>
      <c r="M203" s="37">
        <v>2005</v>
      </c>
      <c r="N203" s="96">
        <v>1510404</v>
      </c>
    </row>
    <row r="204" spans="9:14" x14ac:dyDescent="0.25">
      <c r="I204" s="36" t="s">
        <v>183</v>
      </c>
      <c r="J204" s="37">
        <v>339</v>
      </c>
      <c r="K204" s="37" t="s">
        <v>185</v>
      </c>
      <c r="L204" s="37" t="e">
        <f t="shared" si="5"/>
        <v>#N/A</v>
      </c>
      <c r="M204" s="37">
        <v>2006</v>
      </c>
      <c r="N204" s="96">
        <v>24216916</v>
      </c>
    </row>
    <row r="205" spans="9:14" x14ac:dyDescent="0.25">
      <c r="I205" s="36" t="s">
        <v>183</v>
      </c>
      <c r="J205" s="37">
        <v>339</v>
      </c>
      <c r="K205" s="37" t="s">
        <v>185</v>
      </c>
      <c r="L205" s="37" t="e">
        <f t="shared" si="5"/>
        <v>#N/A</v>
      </c>
      <c r="M205" s="37">
        <v>2005</v>
      </c>
      <c r="N205" s="96">
        <v>22279997</v>
      </c>
    </row>
    <row r="206" spans="9:14" x14ac:dyDescent="0.25">
      <c r="I206" s="36" t="s">
        <v>183</v>
      </c>
      <c r="J206" s="37">
        <v>3391</v>
      </c>
      <c r="K206" s="37" t="s">
        <v>184</v>
      </c>
      <c r="L206" s="37" t="str">
        <f t="shared" si="5"/>
        <v>LABDENT</v>
      </c>
      <c r="M206" s="37">
        <v>2006</v>
      </c>
      <c r="N206" s="96">
        <v>15494602</v>
      </c>
    </row>
    <row r="207" spans="9:14" x14ac:dyDescent="0.25">
      <c r="I207" s="36" t="s">
        <v>183</v>
      </c>
      <c r="J207" s="37">
        <v>3391</v>
      </c>
      <c r="K207" s="37" t="s">
        <v>184</v>
      </c>
      <c r="L207" s="37" t="str">
        <f t="shared" si="5"/>
        <v>LABDENT</v>
      </c>
      <c r="M207" s="37">
        <v>2005</v>
      </c>
      <c r="N207" s="96">
        <v>13871381</v>
      </c>
    </row>
    <row r="208" spans="9:14" x14ac:dyDescent="0.25">
      <c r="I208" s="36" t="s">
        <v>183</v>
      </c>
      <c r="J208" s="37">
        <v>3399</v>
      </c>
      <c r="K208" s="37" t="s">
        <v>182</v>
      </c>
      <c r="L208" s="37" t="str">
        <f t="shared" si="5"/>
        <v>MISCMFG</v>
      </c>
      <c r="M208" s="37">
        <v>2006</v>
      </c>
      <c r="N208" s="96">
        <v>8722315</v>
      </c>
    </row>
    <row r="209" spans="9:20" x14ac:dyDescent="0.25">
      <c r="I209" s="39" t="s">
        <v>183</v>
      </c>
      <c r="J209" s="20">
        <v>3399</v>
      </c>
      <c r="K209" s="20" t="s">
        <v>182</v>
      </c>
      <c r="L209" s="20" t="str">
        <f t="shared" si="5"/>
        <v>MISCMFG</v>
      </c>
      <c r="M209" s="20">
        <v>2005</v>
      </c>
      <c r="N209" s="101">
        <v>8408616</v>
      </c>
      <c r="P209" s="98"/>
      <c r="T209" s="98"/>
    </row>
  </sheetData>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2"/>
  <sheetViews>
    <sheetView tabSelected="1" topLeftCell="B1" workbookViewId="0">
      <selection activeCell="B37" sqref="B37"/>
    </sheetView>
  </sheetViews>
  <sheetFormatPr defaultRowHeight="15" x14ac:dyDescent="0.25"/>
  <cols>
    <col min="1" max="1" width="40" customWidth="1"/>
    <col min="2" max="2" width="11.140625" bestFit="1" customWidth="1"/>
    <col min="3" max="3" width="11" customWidth="1"/>
    <col min="4" max="4" width="18.5703125" bestFit="1" customWidth="1"/>
    <col min="6" max="6" width="10" customWidth="1"/>
    <col min="11" max="11" width="29.7109375" customWidth="1"/>
    <col min="12" max="12" width="22.7109375" customWidth="1"/>
    <col min="13" max="13" width="20.7109375" customWidth="1"/>
  </cols>
  <sheetData>
    <row r="1" spans="1:13" ht="15.75" x14ac:dyDescent="0.25">
      <c r="A1" s="16" t="s">
        <v>27</v>
      </c>
    </row>
    <row r="2" spans="1:13" x14ac:dyDescent="0.25">
      <c r="B2" s="29">
        <v>2005</v>
      </c>
      <c r="C2" s="62">
        <v>2006</v>
      </c>
      <c r="D2" s="46" t="s">
        <v>19</v>
      </c>
    </row>
    <row r="3" spans="1:13" x14ac:dyDescent="0.25">
      <c r="A3" s="63" t="s">
        <v>23</v>
      </c>
      <c r="B3" s="35"/>
      <c r="C3" s="35"/>
      <c r="D3" s="22"/>
      <c r="F3" s="19" t="s">
        <v>30</v>
      </c>
      <c r="G3" s="17"/>
    </row>
    <row r="4" spans="1:13" x14ac:dyDescent="0.25">
      <c r="A4" s="44" t="s">
        <v>61</v>
      </c>
      <c r="B4" s="29"/>
      <c r="C4" s="62"/>
      <c r="D4" s="91">
        <f>'2005-2006 Weekly Fuel Watch'!BL14+'2005-2006 Weekly Fuel Watch'!BL16+'2005-2006 Weekly Fuel Watch'!BL21+'2005-2006 Weekly Fuel Watch'!BL23</f>
        <v>55.420319994678849</v>
      </c>
      <c r="F4" s="27" t="s">
        <v>28</v>
      </c>
      <c r="G4" s="28" t="s">
        <v>29</v>
      </c>
    </row>
    <row r="5" spans="1:13" ht="15" customHeight="1" x14ac:dyDescent="0.25">
      <c r="A5" s="63" t="s">
        <v>22</v>
      </c>
      <c r="B5" s="94"/>
      <c r="C5" s="94"/>
      <c r="D5" s="64"/>
      <c r="F5" s="21">
        <v>38548</v>
      </c>
      <c r="G5" s="22">
        <v>59</v>
      </c>
      <c r="I5" s="48" t="s">
        <v>49</v>
      </c>
      <c r="J5" s="48"/>
      <c r="K5" s="48"/>
    </row>
    <row r="6" spans="1:13" x14ac:dyDescent="0.25">
      <c r="A6" s="31" t="s">
        <v>35</v>
      </c>
      <c r="B6" s="34">
        <v>230.29400000000001</v>
      </c>
      <c r="C6" s="35">
        <v>223.44900000000001</v>
      </c>
      <c r="D6" s="22">
        <f>AVERAGE(B6:C6)</f>
        <v>226.87150000000003</v>
      </c>
      <c r="F6" s="23">
        <v>38579</v>
      </c>
      <c r="G6" s="24">
        <v>64.989999999999995</v>
      </c>
      <c r="I6" s="117" t="s">
        <v>36</v>
      </c>
      <c r="J6" s="118"/>
      <c r="K6" s="118"/>
      <c r="L6" s="118"/>
      <c r="M6" s="119"/>
    </row>
    <row r="7" spans="1:13" ht="25.5" x14ac:dyDescent="0.25">
      <c r="A7" s="32" t="s">
        <v>33</v>
      </c>
      <c r="B7" s="36"/>
      <c r="C7" s="37"/>
      <c r="D7" s="38">
        <f>G17</f>
        <v>64.217500000000001</v>
      </c>
      <c r="F7" s="23">
        <v>38610</v>
      </c>
      <c r="G7" s="24">
        <v>65.59</v>
      </c>
      <c r="I7" s="49" t="s">
        <v>37</v>
      </c>
      <c r="J7" s="49" t="s">
        <v>38</v>
      </c>
      <c r="K7" s="49" t="s">
        <v>39</v>
      </c>
      <c r="L7" s="49" t="s">
        <v>40</v>
      </c>
      <c r="M7" s="50" t="s">
        <v>41</v>
      </c>
    </row>
    <row r="8" spans="1:13" x14ac:dyDescent="0.25">
      <c r="A8" s="32" t="s">
        <v>32</v>
      </c>
      <c r="B8" s="36"/>
      <c r="C8" s="37"/>
      <c r="D8" s="95">
        <f>D6*D7/1000</f>
        <v>14.569120551250002</v>
      </c>
      <c r="F8" s="23">
        <v>38640</v>
      </c>
      <c r="G8" s="24">
        <v>62.26</v>
      </c>
      <c r="I8" s="51">
        <v>2005</v>
      </c>
      <c r="J8" s="52" t="s">
        <v>42</v>
      </c>
      <c r="K8" s="53" t="s">
        <v>43</v>
      </c>
      <c r="L8" s="53" t="s">
        <v>44</v>
      </c>
      <c r="M8" s="54">
        <v>200292818</v>
      </c>
    </row>
    <row r="9" spans="1:13" x14ac:dyDescent="0.25">
      <c r="A9" s="32" t="s">
        <v>31</v>
      </c>
      <c r="B9" s="97">
        <v>317637</v>
      </c>
      <c r="C9" s="92">
        <v>315209</v>
      </c>
      <c r="D9" s="96">
        <f>AVERAGE(B9:C9)</f>
        <v>316423</v>
      </c>
      <c r="F9" s="23">
        <v>38671</v>
      </c>
      <c r="G9" s="24">
        <v>58.32</v>
      </c>
      <c r="I9" s="51">
        <v>2006</v>
      </c>
      <c r="J9" s="52" t="s">
        <v>42</v>
      </c>
      <c r="K9" s="53" t="s">
        <v>43</v>
      </c>
      <c r="L9" s="53" t="s">
        <v>44</v>
      </c>
      <c r="M9" s="54">
        <v>216798688</v>
      </c>
    </row>
    <row r="10" spans="1:13" x14ac:dyDescent="0.25">
      <c r="A10" s="32" t="s">
        <v>34</v>
      </c>
      <c r="B10" s="36">
        <v>7.45</v>
      </c>
      <c r="C10" s="37">
        <v>6.47</v>
      </c>
      <c r="D10" s="43">
        <f>AVERAGE(B10:C10)</f>
        <v>6.96</v>
      </c>
      <c r="F10" s="23">
        <v>38701</v>
      </c>
      <c r="G10" s="24">
        <v>59.41</v>
      </c>
    </row>
    <row r="11" spans="1:13" x14ac:dyDescent="0.25">
      <c r="A11" s="32" t="s">
        <v>32</v>
      </c>
      <c r="B11" s="36"/>
      <c r="C11" s="37"/>
      <c r="D11" s="95">
        <f>D9*D10/1000000</f>
        <v>2.2023040800000002</v>
      </c>
      <c r="F11" s="23">
        <v>38732</v>
      </c>
      <c r="G11" s="24">
        <v>65.489999999999995</v>
      </c>
    </row>
    <row r="12" spans="1:13" x14ac:dyDescent="0.25">
      <c r="A12" s="65" t="s">
        <v>45</v>
      </c>
      <c r="B12" s="39"/>
      <c r="C12" s="20"/>
      <c r="D12" s="93">
        <f>D8+D11</f>
        <v>16.771424631250003</v>
      </c>
      <c r="F12" s="23">
        <v>38763</v>
      </c>
      <c r="G12" s="24">
        <v>61.63</v>
      </c>
    </row>
    <row r="13" spans="1:13" x14ac:dyDescent="0.25">
      <c r="A13" s="63" t="s">
        <v>24</v>
      </c>
      <c r="B13" s="94"/>
      <c r="C13" s="94"/>
      <c r="D13" s="64"/>
      <c r="F13" s="23">
        <v>38791</v>
      </c>
      <c r="G13" s="24">
        <v>62.69</v>
      </c>
    </row>
    <row r="14" spans="1:13" x14ac:dyDescent="0.25">
      <c r="A14" s="55" t="s">
        <v>48</v>
      </c>
      <c r="B14" s="40">
        <f>M8</f>
        <v>200292818</v>
      </c>
      <c r="C14" s="41">
        <f>M9</f>
        <v>216798688</v>
      </c>
      <c r="D14" s="42">
        <f>AVERAGE(B14:C14)</f>
        <v>208545753</v>
      </c>
      <c r="F14" s="23">
        <v>38822</v>
      </c>
      <c r="G14" s="24">
        <v>69.44</v>
      </c>
    </row>
    <row r="15" spans="1:13" x14ac:dyDescent="0.25">
      <c r="A15" s="32" t="s">
        <v>46</v>
      </c>
      <c r="B15" s="36">
        <v>11.63</v>
      </c>
      <c r="C15" s="37">
        <v>12.82</v>
      </c>
      <c r="D15" s="43">
        <f>AVERAGE(B15:C15)</f>
        <v>12.225000000000001</v>
      </c>
      <c r="F15" s="23">
        <v>38852</v>
      </c>
      <c r="G15" s="24">
        <v>70.84</v>
      </c>
    </row>
    <row r="16" spans="1:13" x14ac:dyDescent="0.25">
      <c r="A16" s="65" t="s">
        <v>47</v>
      </c>
      <c r="B16" s="39"/>
      <c r="C16" s="20"/>
      <c r="D16" s="93">
        <f>D14*D15/100000000</f>
        <v>25.494718304250004</v>
      </c>
      <c r="F16" s="25">
        <v>38883</v>
      </c>
      <c r="G16" s="26">
        <v>70.95</v>
      </c>
    </row>
    <row r="17" spans="1:10" x14ac:dyDescent="0.25">
      <c r="A17" s="63" t="s">
        <v>25</v>
      </c>
      <c r="B17" s="94"/>
      <c r="C17" s="94"/>
      <c r="D17" s="64"/>
      <c r="F17" s="29" t="s">
        <v>19</v>
      </c>
      <c r="G17" s="30">
        <f>AVERAGE(G5:G16)</f>
        <v>64.217500000000001</v>
      </c>
    </row>
    <row r="18" spans="1:10" x14ac:dyDescent="0.25">
      <c r="A18" s="31" t="s">
        <v>50</v>
      </c>
      <c r="B18" s="40">
        <v>2248256</v>
      </c>
      <c r="C18" s="41">
        <v>2292056</v>
      </c>
      <c r="D18" s="42">
        <f>AVERAGE(B18:C18)</f>
        <v>2270156</v>
      </c>
    </row>
    <row r="19" spans="1:10" x14ac:dyDescent="0.25">
      <c r="A19" s="32" t="s">
        <v>58</v>
      </c>
      <c r="B19" s="36"/>
      <c r="C19" s="37"/>
      <c r="D19" s="24">
        <v>9.4499999999999993</v>
      </c>
      <c r="F19" s="15" t="s">
        <v>60</v>
      </c>
    </row>
    <row r="20" spans="1:10" x14ac:dyDescent="0.25">
      <c r="A20" s="65" t="s">
        <v>59</v>
      </c>
      <c r="B20" s="39"/>
      <c r="C20" s="20"/>
      <c r="D20" s="93">
        <f>D18*D19/1000000</f>
        <v>21.4529742</v>
      </c>
      <c r="F20" s="29" t="s">
        <v>26</v>
      </c>
      <c r="G20" s="29">
        <v>2005</v>
      </c>
      <c r="H20" s="62">
        <v>2006</v>
      </c>
      <c r="I20" s="62" t="s">
        <v>19</v>
      </c>
      <c r="J20" s="44" t="s">
        <v>56</v>
      </c>
    </row>
    <row r="21" spans="1:10" x14ac:dyDescent="0.25">
      <c r="F21" s="31" t="s">
        <v>51</v>
      </c>
      <c r="G21" s="34">
        <v>483699</v>
      </c>
      <c r="H21" s="35">
        <v>491777</v>
      </c>
      <c r="I21" s="22">
        <f>AVERAGE(G21:H21)</f>
        <v>487738</v>
      </c>
      <c r="J21" s="58">
        <f>I21/SUM($I$21:$I$25)</f>
        <v>0.2194009655229496</v>
      </c>
    </row>
    <row r="22" spans="1:10" x14ac:dyDescent="0.25">
      <c r="F22" s="32" t="s">
        <v>52</v>
      </c>
      <c r="G22" s="36">
        <v>233082</v>
      </c>
      <c r="H22" s="37">
        <v>244432</v>
      </c>
      <c r="I22" s="24">
        <f>AVERAGE(G22:H22)</f>
        <v>238757</v>
      </c>
      <c r="J22" s="59">
        <f>I22/SUM($I$21:$I$25)</f>
        <v>0.1074009331349267</v>
      </c>
    </row>
    <row r="23" spans="1:10" x14ac:dyDescent="0.25">
      <c r="E23" s="56"/>
      <c r="F23" s="32" t="s">
        <v>53</v>
      </c>
      <c r="G23" s="36">
        <v>781381</v>
      </c>
      <c r="H23" s="37">
        <v>732054</v>
      </c>
      <c r="I23" s="24">
        <f>AVERAGE(G23:H23)</f>
        <v>756717.5</v>
      </c>
      <c r="J23" s="59">
        <f>I23/SUM($I$21:$I$25)</f>
        <v>0.34039699619080865</v>
      </c>
    </row>
    <row r="24" spans="1:10" x14ac:dyDescent="0.25">
      <c r="F24" s="32" t="s">
        <v>54</v>
      </c>
      <c r="G24" s="36">
        <v>9411</v>
      </c>
      <c r="H24" s="37">
        <v>10247</v>
      </c>
      <c r="I24" s="24">
        <f>AVERAGE(G24:H24)</f>
        <v>9829</v>
      </c>
      <c r="J24" s="59">
        <f>I24/SUM($I$21:$I$25)</f>
        <v>4.4214149607475156E-3</v>
      </c>
    </row>
    <row r="25" spans="1:10" x14ac:dyDescent="0.25">
      <c r="F25" s="33" t="s">
        <v>55</v>
      </c>
      <c r="G25" s="39">
        <v>689169</v>
      </c>
      <c r="H25" s="20">
        <v>770836</v>
      </c>
      <c r="I25" s="26">
        <f>AVERAGE(G25:H25)</f>
        <v>730002.5</v>
      </c>
      <c r="J25" s="60">
        <f>I25/SUM($I$21:$I$25)</f>
        <v>0.32837969019056751</v>
      </c>
    </row>
    <row r="26" spans="1:10" x14ac:dyDescent="0.25">
      <c r="F26" s="44" t="s">
        <v>21</v>
      </c>
      <c r="G26" s="37"/>
      <c r="H26" s="37"/>
      <c r="I26" s="37"/>
      <c r="J26" s="47"/>
    </row>
    <row r="27" spans="1:10" x14ac:dyDescent="0.25">
      <c r="F27" s="31" t="s">
        <v>51</v>
      </c>
      <c r="G27" s="34">
        <v>11.85</v>
      </c>
      <c r="H27" s="35">
        <v>11.79</v>
      </c>
      <c r="I27" s="22">
        <f>AVERAGE(G27:H27)</f>
        <v>11.82</v>
      </c>
      <c r="J27" s="31"/>
    </row>
    <row r="28" spans="1:10" x14ac:dyDescent="0.25">
      <c r="F28" s="32" t="s">
        <v>52</v>
      </c>
      <c r="G28" s="36">
        <v>10.69</v>
      </c>
      <c r="H28" s="37">
        <v>10.43</v>
      </c>
      <c r="I28" s="24">
        <f>AVERAGE(G28:H28)</f>
        <v>10.559999999999999</v>
      </c>
      <c r="J28" s="32"/>
    </row>
    <row r="29" spans="1:10" x14ac:dyDescent="0.25">
      <c r="F29" s="32" t="s">
        <v>53</v>
      </c>
      <c r="G29" s="36">
        <v>9.84</v>
      </c>
      <c r="H29" s="37">
        <v>9.3000000000000007</v>
      </c>
      <c r="I29" s="24">
        <f>AVERAGE(G29:H29)</f>
        <v>9.57</v>
      </c>
      <c r="J29" s="32"/>
    </row>
    <row r="30" spans="1:10" x14ac:dyDescent="0.25">
      <c r="F30" s="32" t="s">
        <v>54</v>
      </c>
      <c r="G30" s="36">
        <v>8.8010000000000002</v>
      </c>
      <c r="H30" s="37">
        <v>7.9219999999999997</v>
      </c>
      <c r="I30" s="24">
        <f>AVERAGE(G30:H30)</f>
        <v>8.3614999999999995</v>
      </c>
      <c r="J30" s="32"/>
    </row>
    <row r="31" spans="1:10" x14ac:dyDescent="0.25">
      <c r="F31" s="32" t="s">
        <v>55</v>
      </c>
      <c r="G31" s="39">
        <v>8.08</v>
      </c>
      <c r="H31" s="20">
        <v>6.71</v>
      </c>
      <c r="I31" s="26">
        <f>AVERAGE(G31:H31)</f>
        <v>7.3949999999999996</v>
      </c>
      <c r="J31" s="33"/>
    </row>
    <row r="32" spans="1:10" x14ac:dyDescent="0.25">
      <c r="F32" s="29" t="s">
        <v>57</v>
      </c>
      <c r="G32" s="45"/>
      <c r="H32" s="45"/>
      <c r="I32" s="57"/>
      <c r="J32" s="61">
        <f>(I27*J21+I28*J22+I29*J23+I30*J24+I31*J25)/SUM(J21:J25)</f>
        <v>9.4504099900856655</v>
      </c>
    </row>
  </sheetData>
  <mergeCells count="1">
    <mergeCell ref="I6:M6"/>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55"/>
  <sheetViews>
    <sheetView workbookViewId="0">
      <pane xSplit="5" topLeftCell="BG1" activePane="topRight" state="frozen"/>
      <selection pane="topRight" activeCell="BG1" sqref="BG1"/>
    </sheetView>
  </sheetViews>
  <sheetFormatPr defaultRowHeight="12.75" x14ac:dyDescent="0.2"/>
  <cols>
    <col min="1" max="3" width="2.7109375" style="2" customWidth="1"/>
    <col min="4" max="4" width="9.140625" style="2"/>
    <col min="5" max="5" width="13.42578125" style="2" customWidth="1"/>
    <col min="6" max="32" width="9.140625" style="2"/>
    <col min="33" max="34" width="9.140625" style="3"/>
    <col min="35" max="35" width="9.140625" style="4"/>
    <col min="36" max="36" width="9.140625" style="3"/>
    <col min="37" max="37" width="9.140625" style="4"/>
    <col min="38" max="59" width="9.140625" style="2"/>
    <col min="60" max="60" width="10.42578125" style="2" customWidth="1"/>
    <col min="61" max="62" width="9.140625" style="2"/>
    <col min="63" max="63" width="10" style="2" customWidth="1"/>
    <col min="64" max="64" width="18.85546875" style="2" customWidth="1"/>
    <col min="65" max="66" width="9.140625" style="2"/>
    <col min="67" max="67" width="15.42578125" style="2" customWidth="1"/>
    <col min="68" max="72" width="9.140625" style="2"/>
    <col min="73" max="73" width="10.28515625" style="2" customWidth="1"/>
    <col min="74" max="74" width="13.85546875" style="2" bestFit="1" customWidth="1"/>
    <col min="75" max="75" width="13.85546875" style="2" customWidth="1"/>
    <col min="76" max="76" width="9.140625" style="2" customWidth="1"/>
    <col min="77" max="77" width="20.7109375" style="2" customWidth="1"/>
    <col min="78" max="78" width="9.140625" style="2"/>
    <col min="79" max="80" width="10.42578125" style="2" customWidth="1"/>
    <col min="81" max="82" width="9.140625" style="2"/>
    <col min="83" max="83" width="9.7109375" style="2" customWidth="1"/>
    <col min="84" max="241" width="9.140625" style="2"/>
    <col min="242" max="244" width="2.7109375" style="2" customWidth="1"/>
    <col min="245" max="245" width="9.140625" style="2"/>
    <col min="246" max="246" width="13.42578125" style="2" customWidth="1"/>
    <col min="247" max="251" width="9.28515625" style="2" customWidth="1"/>
    <col min="252" max="16384" width="9.140625" style="2"/>
  </cols>
  <sheetData>
    <row r="1" spans="1:84" ht="18" x14ac:dyDescent="0.25">
      <c r="A1" s="1" t="s">
        <v>0</v>
      </c>
      <c r="AL1" s="2" t="s">
        <v>18</v>
      </c>
    </row>
    <row r="2" spans="1:84" ht="18" x14ac:dyDescent="0.25">
      <c r="A2" s="1" t="s">
        <v>1</v>
      </c>
      <c r="BH2" s="69" t="s">
        <v>19</v>
      </c>
      <c r="BI2" s="121" t="s">
        <v>21</v>
      </c>
      <c r="BJ2" s="122"/>
      <c r="BK2" s="123"/>
      <c r="BL2" s="72" t="s">
        <v>19</v>
      </c>
    </row>
    <row r="3" spans="1:84" x14ac:dyDescent="0.2">
      <c r="AG3" s="5"/>
      <c r="AH3" s="5"/>
      <c r="AI3" s="6"/>
      <c r="AJ3" s="5"/>
      <c r="AK3" s="6"/>
      <c r="BH3" s="70" t="s">
        <v>20</v>
      </c>
      <c r="BI3" s="68">
        <v>2005</v>
      </c>
      <c r="BJ3" s="68">
        <v>2006</v>
      </c>
      <c r="BK3" s="68" t="s">
        <v>19</v>
      </c>
      <c r="BL3" s="73" t="s">
        <v>32</v>
      </c>
    </row>
    <row r="4" spans="1:84" x14ac:dyDescent="0.2">
      <c r="F4" s="7">
        <v>38534</v>
      </c>
      <c r="G4" s="7">
        <v>38541</v>
      </c>
      <c r="H4" s="7">
        <v>38548</v>
      </c>
      <c r="I4" s="7">
        <v>38555</v>
      </c>
      <c r="J4" s="7">
        <v>38562</v>
      </c>
      <c r="K4" s="7">
        <v>38569</v>
      </c>
      <c r="L4" s="7">
        <v>38576</v>
      </c>
      <c r="M4" s="7">
        <v>38583</v>
      </c>
      <c r="N4" s="7">
        <v>38590</v>
      </c>
      <c r="O4" s="7">
        <v>38597</v>
      </c>
      <c r="P4" s="7">
        <v>38604</v>
      </c>
      <c r="Q4" s="7">
        <v>38611</v>
      </c>
      <c r="R4" s="7">
        <v>38618</v>
      </c>
      <c r="S4" s="7">
        <v>38625</v>
      </c>
      <c r="T4" s="7">
        <v>38632</v>
      </c>
      <c r="U4" s="7">
        <v>38639</v>
      </c>
      <c r="V4" s="7">
        <v>38646</v>
      </c>
      <c r="W4" s="7">
        <v>38653</v>
      </c>
      <c r="X4" s="7">
        <v>38660</v>
      </c>
      <c r="Y4" s="7">
        <v>38667</v>
      </c>
      <c r="Z4" s="7">
        <v>38674</v>
      </c>
      <c r="AA4" s="7">
        <v>38681</v>
      </c>
      <c r="AB4" s="7">
        <v>38688</v>
      </c>
      <c r="AC4" s="7">
        <v>38695</v>
      </c>
      <c r="AD4" s="7">
        <v>38702</v>
      </c>
      <c r="AE4" s="7">
        <v>38709</v>
      </c>
      <c r="AF4" s="7">
        <v>38716</v>
      </c>
      <c r="AG4" s="7">
        <v>38723</v>
      </c>
      <c r="AH4" s="7">
        <v>38730</v>
      </c>
      <c r="AI4" s="7">
        <v>38737</v>
      </c>
      <c r="AJ4" s="7">
        <v>38744</v>
      </c>
      <c r="AK4" s="7">
        <v>38751</v>
      </c>
      <c r="AL4" s="7">
        <v>38758</v>
      </c>
      <c r="AM4" s="7">
        <v>38765</v>
      </c>
      <c r="AN4" s="7">
        <v>38772</v>
      </c>
      <c r="AO4" s="7">
        <v>38779</v>
      </c>
      <c r="AP4" s="7">
        <v>38786</v>
      </c>
      <c r="AQ4" s="7">
        <v>38793</v>
      </c>
      <c r="AR4" s="7">
        <v>38800</v>
      </c>
      <c r="AS4" s="7">
        <v>38807</v>
      </c>
      <c r="AT4" s="7">
        <v>38814</v>
      </c>
      <c r="AU4" s="7">
        <v>38821</v>
      </c>
      <c r="AV4" s="7">
        <v>38828</v>
      </c>
      <c r="AW4" s="7">
        <v>38835</v>
      </c>
      <c r="AX4" s="7">
        <v>38842</v>
      </c>
      <c r="AY4" s="7">
        <v>38849</v>
      </c>
      <c r="AZ4" s="7">
        <v>38856</v>
      </c>
      <c r="BA4" s="7">
        <v>38863</v>
      </c>
      <c r="BB4" s="7">
        <v>38870</v>
      </c>
      <c r="BC4" s="7">
        <v>38877</v>
      </c>
      <c r="BD4" s="7">
        <v>38884</v>
      </c>
      <c r="BE4" s="7">
        <v>38891</v>
      </c>
      <c r="BF4" s="7">
        <v>38898</v>
      </c>
    </row>
    <row r="5" spans="1:84" ht="15" customHeight="1" x14ac:dyDescent="0.2">
      <c r="BP5" s="2" t="s">
        <v>42</v>
      </c>
      <c r="BQ5" s="2" t="s">
        <v>42</v>
      </c>
      <c r="BR5" s="2" t="s">
        <v>64</v>
      </c>
      <c r="BS5" s="2" t="s">
        <v>42</v>
      </c>
      <c r="BT5" s="2" t="s">
        <v>64</v>
      </c>
      <c r="BV5" s="2" t="s">
        <v>301</v>
      </c>
      <c r="BW5" s="2" t="s">
        <v>301</v>
      </c>
      <c r="BZ5" s="124" t="s">
        <v>64</v>
      </c>
      <c r="CA5" s="125"/>
      <c r="CB5" s="126"/>
      <c r="CC5" s="124" t="s">
        <v>42</v>
      </c>
      <c r="CD5" s="125"/>
      <c r="CE5" s="126"/>
      <c r="CF5" s="86" t="s">
        <v>67</v>
      </c>
    </row>
    <row r="6" spans="1:84" x14ac:dyDescent="0.2">
      <c r="A6" s="127" t="s">
        <v>2</v>
      </c>
      <c r="B6" s="127"/>
      <c r="C6" s="127"/>
      <c r="D6" s="127"/>
      <c r="E6" s="127"/>
      <c r="BP6" s="66" t="s">
        <v>62</v>
      </c>
      <c r="BQ6" s="66" t="s">
        <v>63</v>
      </c>
      <c r="BR6" s="66" t="s">
        <v>73</v>
      </c>
      <c r="BS6" s="66" t="s">
        <v>66</v>
      </c>
      <c r="BT6" s="66" t="s">
        <v>15</v>
      </c>
      <c r="BU6" s="66"/>
      <c r="BV6" s="66" t="s">
        <v>62</v>
      </c>
      <c r="BW6" s="66" t="s">
        <v>303</v>
      </c>
      <c r="BY6" s="68" t="s">
        <v>71</v>
      </c>
      <c r="BZ6" s="83">
        <v>2005</v>
      </c>
      <c r="CA6" s="84">
        <v>2006</v>
      </c>
      <c r="CB6" s="85" t="s">
        <v>72</v>
      </c>
      <c r="CC6" s="83">
        <v>2005</v>
      </c>
      <c r="CD6" s="84">
        <v>2006</v>
      </c>
      <c r="CE6" s="85" t="s">
        <v>72</v>
      </c>
      <c r="CF6" s="88"/>
    </row>
    <row r="7" spans="1:84" ht="15" x14ac:dyDescent="0.25">
      <c r="B7" s="2" t="s">
        <v>3</v>
      </c>
      <c r="F7" s="8">
        <v>13611</v>
      </c>
      <c r="G7" s="8">
        <v>12790</v>
      </c>
      <c r="H7" s="8">
        <v>13100</v>
      </c>
      <c r="I7" s="8">
        <v>12811</v>
      </c>
      <c r="J7" s="8">
        <v>11892</v>
      </c>
      <c r="K7" s="8">
        <v>11544</v>
      </c>
      <c r="L7" s="8">
        <v>11812</v>
      </c>
      <c r="M7" s="8">
        <v>12300</v>
      </c>
      <c r="N7" s="8">
        <v>13073</v>
      </c>
      <c r="O7" s="8">
        <v>13033</v>
      </c>
      <c r="P7" s="8">
        <v>13074</v>
      </c>
      <c r="Q7" s="8">
        <v>12663</v>
      </c>
      <c r="R7" s="8">
        <v>12726</v>
      </c>
      <c r="S7" s="8">
        <v>13227</v>
      </c>
      <c r="T7" s="8">
        <v>13223</v>
      </c>
      <c r="U7" s="8">
        <v>12456</v>
      </c>
      <c r="V7" s="8">
        <v>12452</v>
      </c>
      <c r="W7" s="8">
        <v>12334</v>
      </c>
      <c r="X7" s="8">
        <v>12745</v>
      </c>
      <c r="Y7" s="8">
        <v>12580</v>
      </c>
      <c r="Z7" s="8">
        <v>12632</v>
      </c>
      <c r="AA7" s="8">
        <v>12969</v>
      </c>
      <c r="AB7" s="8">
        <v>13316</v>
      </c>
      <c r="AC7" s="8">
        <v>13206</v>
      </c>
      <c r="AD7" s="8">
        <v>13200</v>
      </c>
      <c r="AE7" s="8">
        <v>12737</v>
      </c>
      <c r="AF7" s="8">
        <v>12691</v>
      </c>
      <c r="AG7" s="8">
        <v>12468</v>
      </c>
      <c r="AH7" s="8">
        <v>12328</v>
      </c>
      <c r="AI7" s="8">
        <v>12240</v>
      </c>
      <c r="AJ7" s="8">
        <v>11835</v>
      </c>
      <c r="AK7" s="8">
        <v>11888</v>
      </c>
      <c r="AL7" s="8">
        <v>13278</v>
      </c>
      <c r="AM7" s="8">
        <v>11962</v>
      </c>
      <c r="AN7" s="8">
        <v>11966</v>
      </c>
      <c r="AO7" s="8">
        <v>11494</v>
      </c>
      <c r="AP7" s="8">
        <v>12015</v>
      </c>
      <c r="AQ7" s="8">
        <v>11838</v>
      </c>
      <c r="AR7" s="8">
        <v>11903</v>
      </c>
      <c r="AS7" s="8">
        <v>11415</v>
      </c>
      <c r="AT7" s="8">
        <v>12709</v>
      </c>
      <c r="AU7" s="8">
        <v>12628</v>
      </c>
      <c r="AV7" s="8">
        <v>12781</v>
      </c>
      <c r="AW7" s="8">
        <v>12976</v>
      </c>
      <c r="AX7" s="8">
        <v>12723</v>
      </c>
      <c r="AY7" s="8">
        <v>12424</v>
      </c>
      <c r="AZ7" s="8">
        <v>12026</v>
      </c>
      <c r="BA7" s="8">
        <v>12819</v>
      </c>
      <c r="BB7" s="8">
        <v>12898</v>
      </c>
      <c r="BC7" s="8">
        <v>13184</v>
      </c>
      <c r="BD7" s="8">
        <v>12812</v>
      </c>
      <c r="BE7" s="8">
        <v>13065</v>
      </c>
      <c r="BF7" s="8">
        <v>13192</v>
      </c>
      <c r="BH7" s="3"/>
      <c r="BO7" s="18">
        <v>38548</v>
      </c>
      <c r="BP7">
        <v>188.2</v>
      </c>
      <c r="BQ7">
        <v>174.5</v>
      </c>
      <c r="BR7">
        <v>178.4</v>
      </c>
      <c r="BS7">
        <v>181.4</v>
      </c>
      <c r="BT7">
        <v>101.1</v>
      </c>
      <c r="BU7"/>
      <c r="BV7">
        <v>255.9</v>
      </c>
      <c r="BW7">
        <v>257.8</v>
      </c>
      <c r="BY7" s="86" t="s">
        <v>5</v>
      </c>
      <c r="BZ7" s="74">
        <v>167</v>
      </c>
      <c r="CA7" s="75">
        <v>196.9</v>
      </c>
      <c r="CB7" s="76">
        <f>AVERAGE(BZ7:CA7)</f>
        <v>181.95</v>
      </c>
      <c r="CC7" s="74">
        <v>181.3</v>
      </c>
      <c r="CD7" s="75">
        <v>215.3</v>
      </c>
      <c r="CE7" s="76">
        <f>AVERAGE(CC7:CD7)</f>
        <v>198.3</v>
      </c>
      <c r="CF7" s="89">
        <f>CE7/CB7</f>
        <v>1.0898598516075846</v>
      </c>
    </row>
    <row r="8" spans="1:84" ht="12.75" customHeight="1" x14ac:dyDescent="0.25">
      <c r="F8" s="3"/>
      <c r="G8" s="3"/>
      <c r="H8" s="3"/>
      <c r="I8" s="3"/>
      <c r="J8" s="3"/>
      <c r="K8" s="3"/>
      <c r="L8" s="3"/>
      <c r="M8" s="3"/>
      <c r="N8" s="3"/>
      <c r="O8" s="3"/>
      <c r="P8" s="3"/>
      <c r="Q8" s="3"/>
      <c r="R8" s="3"/>
      <c r="S8" s="3"/>
      <c r="T8" s="3"/>
      <c r="U8" s="3"/>
      <c r="V8" s="3"/>
      <c r="W8" s="3"/>
      <c r="X8" s="3"/>
      <c r="Y8" s="3"/>
      <c r="Z8" s="3"/>
      <c r="AA8" s="3"/>
      <c r="AB8" s="3"/>
      <c r="AC8" s="3"/>
      <c r="AD8" s="3"/>
      <c r="AE8" s="3"/>
      <c r="AF8" s="3"/>
      <c r="AI8" s="3"/>
      <c r="AK8" s="3"/>
      <c r="AL8" s="3"/>
      <c r="AM8" s="3"/>
      <c r="AN8" s="3"/>
      <c r="AO8" s="3"/>
      <c r="AP8" s="3"/>
      <c r="AQ8" s="3"/>
      <c r="AR8" s="3"/>
      <c r="AS8" s="3"/>
      <c r="AT8" s="3"/>
      <c r="AU8" s="3"/>
      <c r="AV8" s="3"/>
      <c r="AW8" s="3"/>
      <c r="AX8" s="3"/>
      <c r="AY8" s="3"/>
      <c r="AZ8" s="3"/>
      <c r="BA8" s="3"/>
      <c r="BB8" s="3"/>
      <c r="BC8" s="3"/>
      <c r="BD8" s="3"/>
      <c r="BE8" s="3"/>
      <c r="BF8" s="3"/>
      <c r="BO8" s="18">
        <v>38579</v>
      </c>
      <c r="BP8">
        <v>206.8</v>
      </c>
      <c r="BQ8">
        <v>192.5</v>
      </c>
      <c r="BR8">
        <v>195.2</v>
      </c>
      <c r="BS8">
        <v>214.7</v>
      </c>
      <c r="BT8">
        <v>115.1</v>
      </c>
      <c r="BU8"/>
      <c r="BV8">
        <v>272.10000000000002</v>
      </c>
      <c r="BW8">
        <v>294.5</v>
      </c>
      <c r="BY8" s="87" t="s">
        <v>68</v>
      </c>
      <c r="BZ8" s="77">
        <v>172.3</v>
      </c>
      <c r="CA8" s="78">
        <v>196.1</v>
      </c>
      <c r="CB8" s="79">
        <f>AVERAGE(BZ8:CA8)</f>
        <v>184.2</v>
      </c>
      <c r="CC8" s="77">
        <v>173.1</v>
      </c>
      <c r="CD8" s="78">
        <v>199.8</v>
      </c>
      <c r="CE8" s="79">
        <f>AVERAGE(CC8:CD8)</f>
        <v>186.45</v>
      </c>
      <c r="CF8" s="90">
        <f>CE8/CB8</f>
        <v>1.0122149837133549</v>
      </c>
    </row>
    <row r="9" spans="1:84" ht="12.75" customHeight="1" x14ac:dyDescent="0.25">
      <c r="A9" s="127" t="s">
        <v>4</v>
      </c>
      <c r="B9" s="127"/>
      <c r="C9" s="127"/>
      <c r="D9" s="127"/>
      <c r="E9" s="127"/>
      <c r="F9" s="3"/>
      <c r="G9" s="3"/>
      <c r="H9" s="3"/>
      <c r="I9" s="3"/>
      <c r="J9" s="3"/>
      <c r="K9" s="3"/>
      <c r="L9" s="3"/>
      <c r="M9" s="3"/>
      <c r="N9" s="3"/>
      <c r="O9" s="3"/>
      <c r="P9" s="3"/>
      <c r="Q9" s="3"/>
      <c r="R9" s="3"/>
      <c r="S9" s="3"/>
      <c r="T9" s="3"/>
      <c r="U9" s="3"/>
      <c r="V9" s="3"/>
      <c r="W9" s="3"/>
      <c r="X9" s="3"/>
      <c r="Y9" s="3"/>
      <c r="Z9" s="3"/>
      <c r="AA9" s="3"/>
      <c r="AB9" s="3"/>
      <c r="AC9" s="3"/>
      <c r="AD9" s="3"/>
      <c r="AE9" s="3"/>
      <c r="AF9" s="3"/>
      <c r="AI9" s="3"/>
      <c r="AK9" s="3"/>
      <c r="AL9" s="3"/>
      <c r="AM9" s="3"/>
      <c r="AN9" s="3"/>
      <c r="AO9" s="3"/>
      <c r="AP9" s="3"/>
      <c r="AQ9" s="3"/>
      <c r="AR9" s="3"/>
      <c r="AS9" s="3"/>
      <c r="AT9" s="3"/>
      <c r="AU9" s="3"/>
      <c r="AV9" s="3"/>
      <c r="AW9" s="3"/>
      <c r="AX9" s="3"/>
      <c r="AY9" s="3"/>
      <c r="AZ9" s="3"/>
      <c r="BA9" s="3"/>
      <c r="BB9" s="3"/>
      <c r="BC9" s="3"/>
      <c r="BD9" s="3"/>
      <c r="BE9" s="3"/>
      <c r="BF9" s="3"/>
      <c r="BO9" s="18">
        <v>38610</v>
      </c>
      <c r="BP9">
        <v>226.7</v>
      </c>
      <c r="BQ9">
        <v>204.4</v>
      </c>
      <c r="BR9">
        <v>220.6</v>
      </c>
      <c r="BS9">
        <v>222.2</v>
      </c>
      <c r="BT9">
        <v>121.9</v>
      </c>
      <c r="BU9"/>
      <c r="BV9">
        <v>303.2</v>
      </c>
      <c r="BW9">
        <v>312.5</v>
      </c>
      <c r="BY9" s="87" t="s">
        <v>65</v>
      </c>
      <c r="BZ9" s="77">
        <v>180.1</v>
      </c>
      <c r="CA9" s="78">
        <v>204.4</v>
      </c>
      <c r="CB9" s="79">
        <f>AVERAGE(BZ9:CA9)</f>
        <v>192.25</v>
      </c>
      <c r="CC9" s="77"/>
      <c r="CD9" s="78"/>
      <c r="CE9" s="79"/>
      <c r="CF9" s="90"/>
    </row>
    <row r="10" spans="1:84" ht="12.75" customHeight="1" x14ac:dyDescent="0.25">
      <c r="B10" s="2" t="s">
        <v>5</v>
      </c>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I10" s="3"/>
      <c r="AK10" s="3"/>
      <c r="AL10" s="3"/>
      <c r="AM10" s="3"/>
      <c r="AN10" s="3"/>
      <c r="AO10" s="3"/>
      <c r="AP10" s="3"/>
      <c r="AQ10" s="3"/>
      <c r="AR10" s="3"/>
      <c r="AS10" s="3"/>
      <c r="AT10" s="3"/>
      <c r="AU10" s="3"/>
      <c r="AV10" s="3"/>
      <c r="AW10" s="3"/>
      <c r="AX10" s="3"/>
      <c r="AY10" s="3"/>
      <c r="AZ10" s="3"/>
      <c r="BA10" s="3"/>
      <c r="BB10" s="3"/>
      <c r="BC10" s="3"/>
      <c r="BD10" s="3"/>
      <c r="BE10" s="3"/>
      <c r="BF10" s="3"/>
      <c r="BO10" s="18">
        <v>38640</v>
      </c>
      <c r="BP10">
        <v>212.1</v>
      </c>
      <c r="BQ10">
        <v>210.1</v>
      </c>
      <c r="BR10">
        <v>230.9</v>
      </c>
      <c r="BS10">
        <v>221.3</v>
      </c>
      <c r="BT10">
        <v>124.7</v>
      </c>
      <c r="BU10"/>
      <c r="BV10">
        <v>292.60000000000002</v>
      </c>
      <c r="BW10">
        <v>316</v>
      </c>
      <c r="BY10" s="87" t="s">
        <v>69</v>
      </c>
      <c r="BZ10" s="77">
        <v>172</v>
      </c>
      <c r="CA10" s="78">
        <v>199.1</v>
      </c>
      <c r="CB10" s="79">
        <f>AVERAGE(BZ10:CA10)</f>
        <v>185.55</v>
      </c>
      <c r="CC10" s="77">
        <v>180.4</v>
      </c>
      <c r="CD10" s="78">
        <v>209.1</v>
      </c>
      <c r="CE10" s="79">
        <f>AVERAGE(CC10:CD10)</f>
        <v>194.75</v>
      </c>
      <c r="CF10" s="90">
        <f>CE10/CB10</f>
        <v>1.0495823228240366</v>
      </c>
    </row>
    <row r="11" spans="1:84" ht="12.75" customHeight="1" x14ac:dyDescent="0.25">
      <c r="C11" s="2" t="s">
        <v>6</v>
      </c>
      <c r="F11" s="3">
        <v>1258</v>
      </c>
      <c r="G11" s="3">
        <v>1382</v>
      </c>
      <c r="H11" s="3">
        <v>1056</v>
      </c>
      <c r="I11" s="3">
        <v>1476</v>
      </c>
      <c r="J11" s="3">
        <v>1202</v>
      </c>
      <c r="K11" s="3">
        <v>1682</v>
      </c>
      <c r="L11" s="3">
        <v>1410</v>
      </c>
      <c r="M11" s="3">
        <v>1233</v>
      </c>
      <c r="N11" s="3">
        <v>1189</v>
      </c>
      <c r="O11" s="3">
        <v>1387</v>
      </c>
      <c r="P11" s="3">
        <v>1218</v>
      </c>
      <c r="Q11" s="3">
        <v>1119</v>
      </c>
      <c r="R11" s="3">
        <v>1183</v>
      </c>
      <c r="S11" s="3">
        <v>979</v>
      </c>
      <c r="T11" s="3">
        <v>972</v>
      </c>
      <c r="U11" s="3">
        <v>1158</v>
      </c>
      <c r="V11" s="3">
        <v>804</v>
      </c>
      <c r="W11" s="3">
        <v>938</v>
      </c>
      <c r="X11" s="3">
        <v>456</v>
      </c>
      <c r="Y11" s="3">
        <v>1202</v>
      </c>
      <c r="Z11" s="3">
        <v>914</v>
      </c>
      <c r="AA11" s="3">
        <v>928</v>
      </c>
      <c r="AB11" s="3">
        <v>845</v>
      </c>
      <c r="AC11" s="3">
        <v>1174</v>
      </c>
      <c r="AD11" s="3">
        <v>1042</v>
      </c>
      <c r="AE11" s="3">
        <v>603</v>
      </c>
      <c r="AF11" s="3">
        <v>1000</v>
      </c>
      <c r="AG11" s="3">
        <v>662</v>
      </c>
      <c r="AH11" s="3">
        <v>691</v>
      </c>
      <c r="AI11" s="3">
        <v>1018</v>
      </c>
      <c r="AJ11" s="3">
        <v>934</v>
      </c>
      <c r="AK11" s="3">
        <v>923</v>
      </c>
      <c r="AL11" s="3">
        <v>988</v>
      </c>
      <c r="AM11" s="3">
        <v>1022</v>
      </c>
      <c r="AN11" s="3">
        <v>958</v>
      </c>
      <c r="AO11" s="3">
        <v>975</v>
      </c>
      <c r="AP11" s="3">
        <v>1103</v>
      </c>
      <c r="AQ11" s="3">
        <v>1279</v>
      </c>
      <c r="AR11" s="3">
        <v>388</v>
      </c>
      <c r="AS11" s="3">
        <v>1222</v>
      </c>
      <c r="AT11" s="3">
        <v>1010</v>
      </c>
      <c r="AU11" s="3">
        <v>1399</v>
      </c>
      <c r="AV11" s="3">
        <v>1122</v>
      </c>
      <c r="AW11" s="3">
        <v>1216</v>
      </c>
      <c r="AX11" s="3">
        <v>1286</v>
      </c>
      <c r="AY11" s="3">
        <v>1396</v>
      </c>
      <c r="AZ11" s="3">
        <v>1170</v>
      </c>
      <c r="BA11" s="3">
        <v>1205</v>
      </c>
      <c r="BB11" s="3">
        <v>1098</v>
      </c>
      <c r="BC11" s="3">
        <v>1403</v>
      </c>
      <c r="BD11" s="3">
        <v>1118</v>
      </c>
      <c r="BE11" s="3">
        <v>1333</v>
      </c>
      <c r="BF11" s="3">
        <v>1047</v>
      </c>
      <c r="BO11" s="18">
        <v>38671</v>
      </c>
      <c r="BP11">
        <v>179.2</v>
      </c>
      <c r="BQ11">
        <v>183.4</v>
      </c>
      <c r="BR11">
        <v>199.8</v>
      </c>
      <c r="BS11">
        <v>178.1</v>
      </c>
      <c r="BT11">
        <v>111.4</v>
      </c>
      <c r="BU11"/>
      <c r="BV11">
        <v>257</v>
      </c>
      <c r="BW11">
        <v>266.8</v>
      </c>
      <c r="BY11" s="88" t="s">
        <v>70</v>
      </c>
      <c r="BZ11" s="80">
        <v>97.1</v>
      </c>
      <c r="CA11" s="81">
        <v>113.6</v>
      </c>
      <c r="CB11" s="82">
        <f>AVERAGE(BZ11:CA11)</f>
        <v>105.35</v>
      </c>
      <c r="CC11" s="80"/>
      <c r="CD11" s="81"/>
      <c r="CE11" s="82"/>
      <c r="CF11" s="88"/>
    </row>
    <row r="12" spans="1:84" s="9" customFormat="1" ht="12.75" customHeight="1" x14ac:dyDescent="0.25">
      <c r="C12" s="9" t="s">
        <v>7</v>
      </c>
      <c r="F12" s="10">
        <v>0</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0">
        <v>0</v>
      </c>
      <c r="AP12" s="10">
        <v>0</v>
      </c>
      <c r="AQ12" s="10">
        <v>0</v>
      </c>
      <c r="AR12" s="10">
        <v>0</v>
      </c>
      <c r="AS12" s="10">
        <v>0</v>
      </c>
      <c r="AT12" s="10">
        <v>0</v>
      </c>
      <c r="AU12" s="10">
        <v>0</v>
      </c>
      <c r="AV12" s="10">
        <v>0</v>
      </c>
      <c r="AW12" s="10">
        <v>0</v>
      </c>
      <c r="AX12" s="10">
        <v>0</v>
      </c>
      <c r="AY12" s="10">
        <v>0</v>
      </c>
      <c r="AZ12" s="10">
        <v>0</v>
      </c>
      <c r="BA12" s="10">
        <v>0</v>
      </c>
      <c r="BB12" s="10">
        <v>0</v>
      </c>
      <c r="BC12" s="10">
        <v>0</v>
      </c>
      <c r="BD12" s="10">
        <v>0</v>
      </c>
      <c r="BE12" s="10">
        <v>0</v>
      </c>
      <c r="BF12" s="10">
        <v>0</v>
      </c>
      <c r="BO12" s="18">
        <v>38701</v>
      </c>
      <c r="BP12">
        <v>161.5</v>
      </c>
      <c r="BQ12">
        <v>172.2</v>
      </c>
      <c r="BR12">
        <v>199.1</v>
      </c>
      <c r="BS12">
        <v>172.5</v>
      </c>
      <c r="BT12">
        <v>119.6</v>
      </c>
      <c r="BU12"/>
      <c r="BV12">
        <v>231.9</v>
      </c>
      <c r="BW12">
        <v>250.4</v>
      </c>
    </row>
    <row r="13" spans="1:84" ht="12.75" customHeight="1" x14ac:dyDescent="0.25">
      <c r="C13" s="2" t="s">
        <v>8</v>
      </c>
      <c r="F13" s="11">
        <v>7254.16</v>
      </c>
      <c r="G13" s="11">
        <v>6821.28</v>
      </c>
      <c r="H13" s="11">
        <v>7468</v>
      </c>
      <c r="I13" s="11">
        <v>6295.28</v>
      </c>
      <c r="J13" s="11">
        <v>6944.22</v>
      </c>
      <c r="K13" s="11">
        <v>6706.28</v>
      </c>
      <c r="L13" s="11">
        <v>6645.28</v>
      </c>
      <c r="M13" s="11">
        <v>6775.64</v>
      </c>
      <c r="N13" s="11">
        <v>7065.28</v>
      </c>
      <c r="O13" s="11">
        <v>6031.38</v>
      </c>
      <c r="P13" s="11">
        <v>6388.32</v>
      </c>
      <c r="Q13" s="11">
        <v>6193.42</v>
      </c>
      <c r="R13" s="11">
        <v>6629.28</v>
      </c>
      <c r="S13" s="11">
        <v>7131.08</v>
      </c>
      <c r="T13" s="11">
        <v>6886.68</v>
      </c>
      <c r="U13" s="11">
        <v>6201.3</v>
      </c>
      <c r="V13" s="11">
        <v>6700.54</v>
      </c>
      <c r="W13" s="11">
        <v>6145.74</v>
      </c>
      <c r="X13" s="11">
        <v>6413.4</v>
      </c>
      <c r="Y13" s="11">
        <v>6398.66</v>
      </c>
      <c r="Z13" s="11">
        <v>6613.02</v>
      </c>
      <c r="AA13" s="11">
        <v>6327.92</v>
      </c>
      <c r="AB13" s="11">
        <v>7134.36</v>
      </c>
      <c r="AC13" s="11">
        <v>6920.16</v>
      </c>
      <c r="AD13" s="11">
        <v>6983.44</v>
      </c>
      <c r="AE13" s="11">
        <v>7272.4</v>
      </c>
      <c r="AF13" s="11">
        <v>6771.84</v>
      </c>
      <c r="AG13" s="11">
        <v>6813.24</v>
      </c>
      <c r="AH13" s="11">
        <v>6205.68</v>
      </c>
      <c r="AI13" s="11">
        <v>6109.82</v>
      </c>
      <c r="AJ13" s="11">
        <v>6270.48</v>
      </c>
      <c r="AK13" s="11">
        <v>6608.24</v>
      </c>
      <c r="AL13" s="11">
        <v>6704.3</v>
      </c>
      <c r="AM13" s="11">
        <v>7023.46</v>
      </c>
      <c r="AN13" s="11">
        <v>7051.84</v>
      </c>
      <c r="AO13" s="11">
        <v>6494.32</v>
      </c>
      <c r="AP13" s="11">
        <v>6449.16</v>
      </c>
      <c r="AQ13" s="11">
        <v>6022.4</v>
      </c>
      <c r="AR13" s="11">
        <v>6693.58</v>
      </c>
      <c r="AS13" s="11">
        <v>6329.44</v>
      </c>
      <c r="AT13" s="11">
        <v>6662.58</v>
      </c>
      <c r="AU13" s="11">
        <v>5961.52</v>
      </c>
      <c r="AV13" s="11">
        <v>6589.76</v>
      </c>
      <c r="AW13" s="11">
        <v>6673.1</v>
      </c>
      <c r="AX13" s="11">
        <v>6592.56</v>
      </c>
      <c r="AY13" s="11">
        <v>6733.54</v>
      </c>
      <c r="AZ13" s="11">
        <v>6169.3</v>
      </c>
      <c r="BA13" s="11">
        <v>7271.46</v>
      </c>
      <c r="BB13" s="11">
        <v>7139.24</v>
      </c>
      <c r="BC13" s="11">
        <v>6797.28</v>
      </c>
      <c r="BD13" s="11">
        <v>6533.94</v>
      </c>
      <c r="BE13" s="11">
        <v>6961.02</v>
      </c>
      <c r="BF13" s="11">
        <v>6702.34</v>
      </c>
      <c r="BO13" s="18">
        <v>38732</v>
      </c>
      <c r="BP13">
        <v>178.5</v>
      </c>
      <c r="BQ13">
        <v>185.3</v>
      </c>
      <c r="BR13">
        <v>194.4</v>
      </c>
      <c r="BS13">
        <v>190.5</v>
      </c>
      <c r="BT13">
        <v>118.2</v>
      </c>
      <c r="BU13"/>
      <c r="BV13">
        <v>242.4</v>
      </c>
      <c r="BW13">
        <v>263</v>
      </c>
    </row>
    <row r="14" spans="1:84" ht="12.75" customHeight="1" x14ac:dyDescent="0.25">
      <c r="D14" s="12" t="s">
        <v>9</v>
      </c>
      <c r="F14" s="3">
        <v>8512.16</v>
      </c>
      <c r="G14" s="3">
        <v>8203.2800000000007</v>
      </c>
      <c r="H14" s="3">
        <v>8524</v>
      </c>
      <c r="I14" s="3">
        <v>7771.28</v>
      </c>
      <c r="J14" s="3">
        <v>8146.22</v>
      </c>
      <c r="K14" s="3">
        <v>8388.2800000000007</v>
      </c>
      <c r="L14" s="3">
        <v>8055.28</v>
      </c>
      <c r="M14" s="3">
        <v>8008.64</v>
      </c>
      <c r="N14" s="3">
        <v>8254.2800000000007</v>
      </c>
      <c r="O14" s="3">
        <v>7418.38</v>
      </c>
      <c r="P14" s="3">
        <v>7606.32</v>
      </c>
      <c r="Q14" s="3">
        <v>7312.42</v>
      </c>
      <c r="R14" s="3">
        <v>7812.28</v>
      </c>
      <c r="S14" s="3">
        <v>8110.08</v>
      </c>
      <c r="T14" s="3">
        <v>7858.68</v>
      </c>
      <c r="U14" s="3">
        <v>7359.3</v>
      </c>
      <c r="V14" s="3">
        <v>7504.54</v>
      </c>
      <c r="W14" s="3">
        <v>7083.74</v>
      </c>
      <c r="X14" s="3">
        <v>6869.4</v>
      </c>
      <c r="Y14" s="3">
        <v>7600.66</v>
      </c>
      <c r="Z14" s="3">
        <v>7527.02</v>
      </c>
      <c r="AA14" s="3">
        <v>7255.92</v>
      </c>
      <c r="AB14" s="3">
        <v>7979.36</v>
      </c>
      <c r="AC14" s="3">
        <v>8094.16</v>
      </c>
      <c r="AD14" s="3">
        <v>8025.44</v>
      </c>
      <c r="AE14" s="3">
        <v>7875.4</v>
      </c>
      <c r="AF14" s="3">
        <v>7771.84</v>
      </c>
      <c r="AG14" s="3">
        <v>7475.24</v>
      </c>
      <c r="AH14" s="3">
        <v>6896.68</v>
      </c>
      <c r="AI14" s="3">
        <v>7127.82</v>
      </c>
      <c r="AJ14" s="3">
        <v>7204.48</v>
      </c>
      <c r="AK14" s="3">
        <v>7531.24</v>
      </c>
      <c r="AL14" s="3">
        <v>7692.3</v>
      </c>
      <c r="AM14" s="3">
        <v>8045.46</v>
      </c>
      <c r="AN14" s="3">
        <v>8009.84</v>
      </c>
      <c r="AO14" s="3">
        <v>7469.32</v>
      </c>
      <c r="AP14" s="3">
        <v>7552.16</v>
      </c>
      <c r="AQ14" s="3">
        <v>7301.4</v>
      </c>
      <c r="AR14" s="3">
        <v>7081.58</v>
      </c>
      <c r="AS14" s="3">
        <v>7551.44</v>
      </c>
      <c r="AT14" s="3">
        <v>7672.58</v>
      </c>
      <c r="AU14" s="3">
        <v>7360.52</v>
      </c>
      <c r="AV14" s="3">
        <v>7711.76</v>
      </c>
      <c r="AW14" s="3">
        <v>7889.1</v>
      </c>
      <c r="AX14" s="3">
        <v>7878.56</v>
      </c>
      <c r="AY14" s="3">
        <v>8129.54</v>
      </c>
      <c r="AZ14" s="3">
        <v>7339.3</v>
      </c>
      <c r="BA14" s="3">
        <v>8476.4599999999991</v>
      </c>
      <c r="BB14" s="3">
        <v>8237.24</v>
      </c>
      <c r="BC14" s="3">
        <v>8200.2800000000007</v>
      </c>
      <c r="BD14" s="3">
        <v>7651.94</v>
      </c>
      <c r="BE14" s="3">
        <v>8294.02</v>
      </c>
      <c r="BF14" s="3">
        <v>7749.34</v>
      </c>
      <c r="BH14" s="3">
        <f>SUM(F14:BF14)</f>
        <v>410457.96000000008</v>
      </c>
      <c r="BK14" s="67">
        <f>BP19</f>
        <v>2.0575833333333331</v>
      </c>
      <c r="BL14" s="71">
        <f>BH14*BK14*42/1000000</f>
        <v>35.471161216260001</v>
      </c>
      <c r="BO14" s="18">
        <v>38763</v>
      </c>
      <c r="BP14">
        <v>183</v>
      </c>
      <c r="BQ14">
        <v>189.7</v>
      </c>
      <c r="BR14">
        <v>182.9</v>
      </c>
      <c r="BS14">
        <v>190.5</v>
      </c>
      <c r="BT14">
        <v>119.4</v>
      </c>
      <c r="BU14"/>
      <c r="BV14">
        <v>254</v>
      </c>
      <c r="BW14">
        <v>270.3</v>
      </c>
    </row>
    <row r="15" spans="1:84" ht="12.75" customHeight="1" x14ac:dyDescent="0.25">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I15" s="3"/>
      <c r="AK15" s="3"/>
      <c r="AL15" s="3"/>
      <c r="AM15" s="3"/>
      <c r="AN15" s="3"/>
      <c r="AO15" s="3"/>
      <c r="AP15" s="3"/>
      <c r="AQ15" s="3"/>
      <c r="AR15" s="3"/>
      <c r="AS15" s="3"/>
      <c r="AT15" s="3"/>
      <c r="AU15" s="3"/>
      <c r="AV15" s="3"/>
      <c r="AW15" s="3"/>
      <c r="AX15" s="3"/>
      <c r="AY15" s="3"/>
      <c r="AZ15" s="3"/>
      <c r="BA15" s="3"/>
      <c r="BB15" s="3"/>
      <c r="BC15" s="3"/>
      <c r="BD15" s="3"/>
      <c r="BE15" s="3"/>
      <c r="BF15" s="3"/>
      <c r="BO15" s="18">
        <v>38791</v>
      </c>
      <c r="BP15">
        <v>196</v>
      </c>
      <c r="BQ15">
        <v>185.5</v>
      </c>
      <c r="BR15">
        <v>197</v>
      </c>
      <c r="BS15">
        <v>197.1</v>
      </c>
      <c r="BT15">
        <v>119.2</v>
      </c>
      <c r="BU15"/>
      <c r="BV15">
        <v>262.39999999999998</v>
      </c>
      <c r="BW15">
        <v>273.8</v>
      </c>
    </row>
    <row r="16" spans="1:84" ht="12.75" customHeight="1" x14ac:dyDescent="0.25">
      <c r="B16" s="2" t="s">
        <v>10</v>
      </c>
      <c r="F16" s="3">
        <v>1934</v>
      </c>
      <c r="G16" s="3">
        <v>1923</v>
      </c>
      <c r="H16" s="3">
        <v>1950</v>
      </c>
      <c r="I16" s="3">
        <v>1741</v>
      </c>
      <c r="J16" s="3">
        <v>1412</v>
      </c>
      <c r="K16" s="3">
        <v>1403</v>
      </c>
      <c r="L16" s="3">
        <v>1459</v>
      </c>
      <c r="M16" s="3">
        <v>1673</v>
      </c>
      <c r="N16" s="3">
        <v>1698</v>
      </c>
      <c r="O16" s="3">
        <v>1906</v>
      </c>
      <c r="P16" s="3">
        <v>1840</v>
      </c>
      <c r="Q16" s="3">
        <v>1921</v>
      </c>
      <c r="R16" s="3">
        <v>1720</v>
      </c>
      <c r="S16" s="3">
        <v>1795</v>
      </c>
      <c r="T16" s="3">
        <v>1649</v>
      </c>
      <c r="U16" s="3">
        <v>1791</v>
      </c>
      <c r="V16" s="3">
        <v>1759</v>
      </c>
      <c r="W16" s="3">
        <v>1583</v>
      </c>
      <c r="X16" s="3">
        <v>1626</v>
      </c>
      <c r="Y16" s="3">
        <v>1665</v>
      </c>
      <c r="Z16" s="3">
        <v>1815</v>
      </c>
      <c r="AA16" s="3">
        <v>1751</v>
      </c>
      <c r="AB16" s="3">
        <v>2019</v>
      </c>
      <c r="AC16" s="3">
        <v>1925</v>
      </c>
      <c r="AD16" s="3">
        <v>1865</v>
      </c>
      <c r="AE16" s="3">
        <v>1837</v>
      </c>
      <c r="AF16" s="3">
        <v>1984</v>
      </c>
      <c r="AG16" s="3">
        <v>1771</v>
      </c>
      <c r="AH16" s="3">
        <v>1844</v>
      </c>
      <c r="AI16" s="3">
        <v>1982</v>
      </c>
      <c r="AJ16" s="3">
        <v>1875</v>
      </c>
      <c r="AK16" s="3">
        <v>1960</v>
      </c>
      <c r="AL16" s="3">
        <v>2020</v>
      </c>
      <c r="AM16" s="3">
        <v>1777</v>
      </c>
      <c r="AN16" s="3">
        <v>1617</v>
      </c>
      <c r="AO16" s="3">
        <v>1620</v>
      </c>
      <c r="AP16" s="3">
        <v>1644</v>
      </c>
      <c r="AQ16" s="3">
        <v>1521</v>
      </c>
      <c r="AR16" s="3">
        <v>1672</v>
      </c>
      <c r="AS16" s="3">
        <v>1697</v>
      </c>
      <c r="AT16" s="3">
        <v>1669</v>
      </c>
      <c r="AU16" s="3">
        <v>1870</v>
      </c>
      <c r="AV16" s="3">
        <v>1965</v>
      </c>
      <c r="AW16" s="3">
        <v>1972</v>
      </c>
      <c r="AX16" s="3">
        <v>1834</v>
      </c>
      <c r="AY16" s="3">
        <v>1649</v>
      </c>
      <c r="AZ16" s="3">
        <v>1558</v>
      </c>
      <c r="BA16" s="3">
        <v>1705</v>
      </c>
      <c r="BB16" s="3">
        <v>1738</v>
      </c>
      <c r="BC16" s="3">
        <v>1705</v>
      </c>
      <c r="BD16" s="3">
        <v>1719</v>
      </c>
      <c r="BE16" s="3">
        <v>1621</v>
      </c>
      <c r="BF16" s="3">
        <v>1481</v>
      </c>
      <c r="BH16" s="3">
        <f>SUM(F16:BF16)</f>
        <v>93130</v>
      </c>
      <c r="BK16" s="67">
        <f>BQ19</f>
        <v>1.9472499999999999</v>
      </c>
      <c r="BL16" s="71">
        <f>BH16*BK16*42/1000000</f>
        <v>7.6165904849999997</v>
      </c>
      <c r="BO16" s="18">
        <v>38822</v>
      </c>
      <c r="BP16">
        <v>230.8</v>
      </c>
      <c r="BQ16">
        <v>201.7</v>
      </c>
      <c r="BR16">
        <v>204.5</v>
      </c>
      <c r="BS16">
        <v>220.7</v>
      </c>
      <c r="BT16">
        <v>118</v>
      </c>
      <c r="BU16"/>
      <c r="BV16">
        <v>292.5</v>
      </c>
      <c r="BW16">
        <v>293.2</v>
      </c>
    </row>
    <row r="17" spans="1:75" ht="12.75" customHeight="1" x14ac:dyDescent="0.25">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I17" s="3"/>
      <c r="AK17" s="3"/>
      <c r="AL17" s="3"/>
      <c r="AM17" s="3"/>
      <c r="AN17" s="3"/>
      <c r="AO17" s="3"/>
      <c r="AP17" s="3"/>
      <c r="AQ17" s="3"/>
      <c r="AR17" s="3"/>
      <c r="AS17" s="3"/>
      <c r="AT17" s="3"/>
      <c r="AU17" s="3"/>
      <c r="AV17" s="3"/>
      <c r="AW17" s="3"/>
      <c r="AX17" s="3"/>
      <c r="AY17" s="3"/>
      <c r="AZ17" s="3"/>
      <c r="BA17" s="3"/>
      <c r="BB17" s="3"/>
      <c r="BC17" s="3"/>
      <c r="BD17" s="3"/>
      <c r="BE17" s="3"/>
      <c r="BF17" s="3"/>
      <c r="BO17" s="18">
        <v>38852</v>
      </c>
      <c r="BP17">
        <v>259.3</v>
      </c>
      <c r="BQ17">
        <v>217.9</v>
      </c>
      <c r="BR17">
        <v>212</v>
      </c>
      <c r="BS17">
        <v>238.5</v>
      </c>
      <c r="BT17">
        <v>124.3</v>
      </c>
      <c r="BU17"/>
      <c r="BV17">
        <v>333.7</v>
      </c>
      <c r="BW17">
        <v>322.2</v>
      </c>
    </row>
    <row r="18" spans="1:75" ht="12.75" customHeight="1" x14ac:dyDescent="0.25">
      <c r="B18" s="2" t="s">
        <v>11</v>
      </c>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I18" s="3"/>
      <c r="AK18" s="3"/>
      <c r="AL18" s="3"/>
      <c r="AM18" s="3"/>
      <c r="AN18" s="3"/>
      <c r="AO18" s="3"/>
      <c r="AP18" s="3"/>
      <c r="AQ18" s="3"/>
      <c r="AR18" s="3"/>
      <c r="AS18" s="3"/>
      <c r="AT18" s="3"/>
      <c r="AU18" s="3"/>
      <c r="AV18" s="3"/>
      <c r="AW18" s="3"/>
      <c r="AX18" s="3"/>
      <c r="AY18" s="3"/>
      <c r="AZ18" s="3"/>
      <c r="BA18" s="3"/>
      <c r="BB18" s="3"/>
      <c r="BC18" s="3"/>
      <c r="BD18" s="3"/>
      <c r="BE18" s="3"/>
      <c r="BF18" s="3"/>
      <c r="BL18" s="3"/>
      <c r="BO18" s="18">
        <v>38883</v>
      </c>
      <c r="BP18">
        <v>247</v>
      </c>
      <c r="BQ18">
        <v>219.5</v>
      </c>
      <c r="BR18" t="s">
        <v>74</v>
      </c>
      <c r="BS18">
        <v>227.8</v>
      </c>
      <c r="BT18">
        <v>116.9</v>
      </c>
      <c r="BU18"/>
      <c r="BV18">
        <v>326</v>
      </c>
      <c r="BW18">
        <v>319.2</v>
      </c>
    </row>
    <row r="19" spans="1:75" ht="12.75" customHeight="1" x14ac:dyDescent="0.2">
      <c r="C19" s="2" t="s">
        <v>12</v>
      </c>
      <c r="F19" s="3">
        <v>1765</v>
      </c>
      <c r="G19" s="3">
        <v>1706</v>
      </c>
      <c r="H19" s="3">
        <v>1675</v>
      </c>
      <c r="I19" s="3">
        <v>2010</v>
      </c>
      <c r="J19" s="3">
        <v>1758</v>
      </c>
      <c r="K19" s="3">
        <v>1772</v>
      </c>
      <c r="L19" s="3">
        <v>1794</v>
      </c>
      <c r="M19" s="3">
        <v>1845</v>
      </c>
      <c r="N19" s="3">
        <v>1808</v>
      </c>
      <c r="O19" s="3">
        <v>1969</v>
      </c>
      <c r="P19" s="3">
        <v>1814</v>
      </c>
      <c r="Q19" s="3">
        <v>1880</v>
      </c>
      <c r="R19" s="3">
        <v>1560</v>
      </c>
      <c r="S19" s="3">
        <v>1930</v>
      </c>
      <c r="T19" s="3">
        <v>1735</v>
      </c>
      <c r="U19" s="3">
        <v>1506</v>
      </c>
      <c r="V19" s="3">
        <v>1734</v>
      </c>
      <c r="W19" s="3">
        <v>1986</v>
      </c>
      <c r="X19" s="3">
        <v>1802</v>
      </c>
      <c r="Y19" s="3">
        <v>1793</v>
      </c>
      <c r="Z19" s="3">
        <v>1864</v>
      </c>
      <c r="AA19" s="3">
        <v>1795</v>
      </c>
      <c r="AB19" s="3">
        <v>2100</v>
      </c>
      <c r="AC19" s="3">
        <v>1711</v>
      </c>
      <c r="AD19" s="3">
        <v>1781</v>
      </c>
      <c r="AE19" s="3">
        <v>1797</v>
      </c>
      <c r="AF19" s="3">
        <v>1795</v>
      </c>
      <c r="AG19" s="3">
        <v>1765</v>
      </c>
      <c r="AH19" s="3">
        <v>1415</v>
      </c>
      <c r="AI19" s="3">
        <v>1441</v>
      </c>
      <c r="AJ19" s="3">
        <v>1495</v>
      </c>
      <c r="AK19" s="3">
        <v>1312</v>
      </c>
      <c r="AL19" s="3">
        <v>1365</v>
      </c>
      <c r="AM19" s="3">
        <v>1499</v>
      </c>
      <c r="AN19" s="3">
        <v>1971</v>
      </c>
      <c r="AO19" s="3">
        <v>1651</v>
      </c>
      <c r="AP19" s="3">
        <v>1537</v>
      </c>
      <c r="AQ19" s="3">
        <v>1967</v>
      </c>
      <c r="AR19" s="3">
        <v>1748</v>
      </c>
      <c r="AS19" s="3">
        <v>1368</v>
      </c>
      <c r="AT19" s="3">
        <v>1571</v>
      </c>
      <c r="AU19" s="3">
        <v>1456</v>
      </c>
      <c r="AV19" s="3">
        <v>1651</v>
      </c>
      <c r="AW19" s="3">
        <v>1958</v>
      </c>
      <c r="AX19" s="3">
        <v>1635</v>
      </c>
      <c r="AY19" s="3">
        <v>1718</v>
      </c>
      <c r="AZ19" s="3">
        <v>1833</v>
      </c>
      <c r="BA19" s="3">
        <v>2070</v>
      </c>
      <c r="BB19" s="3">
        <v>2227</v>
      </c>
      <c r="BC19" s="3">
        <v>2074</v>
      </c>
      <c r="BD19" s="3">
        <v>2016</v>
      </c>
      <c r="BE19" s="3">
        <v>1913</v>
      </c>
      <c r="BF19" s="3">
        <v>2061</v>
      </c>
      <c r="BH19" s="3">
        <f>SUM(F19:BF19)</f>
        <v>93402</v>
      </c>
      <c r="BK19" s="67">
        <f>BR19</f>
        <v>2.1152394769271199</v>
      </c>
      <c r="BO19" s="13" t="s">
        <v>75</v>
      </c>
      <c r="BP19" s="67">
        <f>AVERAGE(BP7:BP18)/100</f>
        <v>2.0575833333333331</v>
      </c>
      <c r="BQ19" s="67">
        <f>AVERAGE(BQ7:BQ18)/100</f>
        <v>1.9472499999999999</v>
      </c>
      <c r="BR19" s="67">
        <f>AVERAGE(BR7:BR17)*AVERAGE($CF$7:$CF$8,CF10)/100</f>
        <v>2.1152394769271199</v>
      </c>
      <c r="BS19" s="67">
        <f>AVERAGE(BS7:BS18)/100</f>
        <v>2.0460833333333337</v>
      </c>
      <c r="BT19" s="67">
        <f>AVERAGE(BT7:BT17)*AVERAGE($CF$7:$CF$8,CF10)/100</f>
        <v>1.2347810726562547</v>
      </c>
      <c r="BU19" s="67"/>
      <c r="BV19" s="67">
        <f>AVERAGE(BV7:BV18)/100</f>
        <v>2.7697500000000002</v>
      </c>
      <c r="BW19" s="67">
        <f>AVERAGE(BW7:BW18)/100</f>
        <v>2.8664166666666664</v>
      </c>
    </row>
    <row r="20" spans="1:75" ht="12.75" customHeight="1" x14ac:dyDescent="0.2">
      <c r="C20" s="120" t="s">
        <v>13</v>
      </c>
      <c r="D20" s="120"/>
      <c r="E20" s="120"/>
      <c r="F20" s="11">
        <v>844</v>
      </c>
      <c r="G20" s="11">
        <v>637</v>
      </c>
      <c r="H20" s="11">
        <v>596</v>
      </c>
      <c r="I20" s="11">
        <v>654</v>
      </c>
      <c r="J20" s="11">
        <v>538</v>
      </c>
      <c r="K20" s="11">
        <v>572</v>
      </c>
      <c r="L20" s="11">
        <v>717</v>
      </c>
      <c r="M20" s="11">
        <v>542</v>
      </c>
      <c r="N20" s="11">
        <v>628</v>
      </c>
      <c r="O20" s="11">
        <v>535</v>
      </c>
      <c r="P20" s="11">
        <v>747</v>
      </c>
      <c r="Q20" s="11">
        <v>596</v>
      </c>
      <c r="R20" s="11">
        <v>666</v>
      </c>
      <c r="S20" s="11">
        <v>682</v>
      </c>
      <c r="T20" s="11">
        <v>798</v>
      </c>
      <c r="U20" s="11">
        <v>845</v>
      </c>
      <c r="V20" s="11">
        <v>704</v>
      </c>
      <c r="W20" s="11">
        <v>843</v>
      </c>
      <c r="X20" s="11">
        <v>949</v>
      </c>
      <c r="Y20" s="11">
        <v>879</v>
      </c>
      <c r="Z20" s="11">
        <v>764</v>
      </c>
      <c r="AA20" s="11">
        <v>784</v>
      </c>
      <c r="AB20" s="11">
        <v>519</v>
      </c>
      <c r="AC20" s="11">
        <v>697</v>
      </c>
      <c r="AD20" s="11">
        <v>785</v>
      </c>
      <c r="AE20" s="11">
        <v>771</v>
      </c>
      <c r="AF20" s="11">
        <v>802</v>
      </c>
      <c r="AG20" s="11">
        <v>890</v>
      </c>
      <c r="AH20" s="11">
        <v>745</v>
      </c>
      <c r="AI20" s="11">
        <v>607</v>
      </c>
      <c r="AJ20" s="11">
        <v>499</v>
      </c>
      <c r="AK20" s="11">
        <v>746</v>
      </c>
      <c r="AL20" s="11">
        <v>1126</v>
      </c>
      <c r="AM20" s="11">
        <v>868</v>
      </c>
      <c r="AN20" s="11">
        <v>656</v>
      </c>
      <c r="AO20" s="11">
        <v>678</v>
      </c>
      <c r="AP20" s="11">
        <v>766</v>
      </c>
      <c r="AQ20" s="11">
        <v>699</v>
      </c>
      <c r="AR20" s="11">
        <v>701</v>
      </c>
      <c r="AS20" s="11">
        <v>467</v>
      </c>
      <c r="AT20" s="11">
        <v>806</v>
      </c>
      <c r="AU20" s="11">
        <v>580</v>
      </c>
      <c r="AV20" s="11">
        <v>640</v>
      </c>
      <c r="AW20" s="11">
        <v>434</v>
      </c>
      <c r="AX20" s="11">
        <v>605</v>
      </c>
      <c r="AY20" s="11">
        <v>722</v>
      </c>
      <c r="AZ20" s="11">
        <v>581</v>
      </c>
      <c r="BA20" s="11">
        <v>571</v>
      </c>
      <c r="BB20" s="11">
        <v>196</v>
      </c>
      <c r="BC20" s="11">
        <v>529</v>
      </c>
      <c r="BD20" s="11">
        <v>521</v>
      </c>
      <c r="BE20" s="11">
        <v>805</v>
      </c>
      <c r="BF20" s="11">
        <v>498</v>
      </c>
      <c r="BH20" s="3">
        <f>SUM(F20:BF20)</f>
        <v>36030</v>
      </c>
      <c r="BK20" s="67">
        <f>BS19</f>
        <v>2.0460833333333337</v>
      </c>
    </row>
    <row r="21" spans="1:75" ht="12.75" customHeight="1" x14ac:dyDescent="0.2">
      <c r="D21" s="12" t="s">
        <v>14</v>
      </c>
      <c r="F21" s="3">
        <v>2609</v>
      </c>
      <c r="G21" s="3">
        <v>2343</v>
      </c>
      <c r="H21" s="3">
        <v>2271</v>
      </c>
      <c r="I21" s="3">
        <v>2664</v>
      </c>
      <c r="J21" s="3">
        <v>2296</v>
      </c>
      <c r="K21" s="3">
        <v>2344</v>
      </c>
      <c r="L21" s="3">
        <v>2511</v>
      </c>
      <c r="M21" s="3">
        <v>2387</v>
      </c>
      <c r="N21" s="3">
        <v>2436</v>
      </c>
      <c r="O21" s="3">
        <v>2504</v>
      </c>
      <c r="P21" s="3">
        <v>2561</v>
      </c>
      <c r="Q21" s="3">
        <v>2476</v>
      </c>
      <c r="R21" s="3">
        <v>2226</v>
      </c>
      <c r="S21" s="3">
        <v>2612</v>
      </c>
      <c r="T21" s="3">
        <v>2533</v>
      </c>
      <c r="U21" s="3">
        <v>2351</v>
      </c>
      <c r="V21" s="3">
        <v>2438</v>
      </c>
      <c r="W21" s="3">
        <v>2829</v>
      </c>
      <c r="X21" s="3">
        <v>2751</v>
      </c>
      <c r="Y21" s="3">
        <v>2672</v>
      </c>
      <c r="Z21" s="3">
        <v>2628</v>
      </c>
      <c r="AA21" s="3">
        <v>2579</v>
      </c>
      <c r="AB21" s="3">
        <v>2619</v>
      </c>
      <c r="AC21" s="3">
        <v>2408</v>
      </c>
      <c r="AD21" s="3">
        <v>2566</v>
      </c>
      <c r="AE21" s="3">
        <v>2568</v>
      </c>
      <c r="AF21" s="3">
        <v>2597</v>
      </c>
      <c r="AG21" s="3">
        <v>2655</v>
      </c>
      <c r="AH21" s="3">
        <v>2160</v>
      </c>
      <c r="AI21" s="3">
        <v>2048</v>
      </c>
      <c r="AJ21" s="3">
        <v>1994</v>
      </c>
      <c r="AK21" s="3">
        <v>2058</v>
      </c>
      <c r="AL21" s="3">
        <v>2491</v>
      </c>
      <c r="AM21" s="3">
        <v>2367</v>
      </c>
      <c r="AN21" s="3">
        <v>2627</v>
      </c>
      <c r="AO21" s="3">
        <v>2329</v>
      </c>
      <c r="AP21" s="3">
        <v>2303</v>
      </c>
      <c r="AQ21" s="3">
        <v>2666</v>
      </c>
      <c r="AR21" s="3">
        <v>2449</v>
      </c>
      <c r="AS21" s="3">
        <v>1835</v>
      </c>
      <c r="AT21" s="3">
        <v>2377</v>
      </c>
      <c r="AU21" s="3">
        <v>2036</v>
      </c>
      <c r="AV21" s="3">
        <v>2291</v>
      </c>
      <c r="AW21" s="3">
        <v>2392</v>
      </c>
      <c r="AX21" s="3">
        <v>2240</v>
      </c>
      <c r="AY21" s="3">
        <v>2440</v>
      </c>
      <c r="AZ21" s="3">
        <v>2414</v>
      </c>
      <c r="BA21" s="3">
        <v>2641</v>
      </c>
      <c r="BB21" s="3">
        <v>2423</v>
      </c>
      <c r="BC21" s="3">
        <v>2603</v>
      </c>
      <c r="BD21" s="3">
        <v>2537</v>
      </c>
      <c r="BE21" s="3">
        <v>2718</v>
      </c>
      <c r="BF21" s="3">
        <v>2559</v>
      </c>
      <c r="BH21" s="3">
        <f>SUM(F21:BF21)</f>
        <v>129432</v>
      </c>
      <c r="BK21" s="67">
        <f>(BK19*BH19+BK20*BH20)/BH21</f>
        <v>2.095988473669161</v>
      </c>
      <c r="BL21" s="67">
        <f>BH21*BK21*42/1000000</f>
        <v>11.394095165205767</v>
      </c>
    </row>
    <row r="22" spans="1:75" ht="12.75" customHeight="1" x14ac:dyDescent="0.2">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I22" s="3"/>
      <c r="AK22" s="3"/>
      <c r="AL22" s="3"/>
      <c r="AM22" s="3"/>
      <c r="AN22" s="3"/>
      <c r="AO22" s="3"/>
      <c r="AP22" s="3"/>
      <c r="AQ22" s="3"/>
      <c r="AR22" s="3"/>
      <c r="AS22" s="3"/>
      <c r="AT22" s="3"/>
      <c r="AU22" s="3"/>
      <c r="AV22" s="3"/>
      <c r="AW22" s="3"/>
      <c r="AX22" s="3"/>
      <c r="AY22" s="3"/>
      <c r="AZ22" s="3"/>
      <c r="BA22" s="3"/>
      <c r="BB22" s="3"/>
      <c r="BC22" s="3"/>
      <c r="BD22" s="3"/>
      <c r="BE22" s="3"/>
      <c r="BF22" s="3"/>
      <c r="BT22" s="2" t="s">
        <v>302</v>
      </c>
      <c r="BV22" s="67">
        <f>BV19*BH14*42/1000000</f>
        <v>47.748369257820009</v>
      </c>
      <c r="BW22" s="67"/>
    </row>
    <row r="23" spans="1:75" ht="12.75" customHeight="1" x14ac:dyDescent="0.2">
      <c r="B23" s="2" t="s">
        <v>15</v>
      </c>
      <c r="F23" s="3">
        <v>412</v>
      </c>
      <c r="G23" s="3">
        <v>305</v>
      </c>
      <c r="H23" s="3">
        <v>436</v>
      </c>
      <c r="I23" s="3">
        <v>557</v>
      </c>
      <c r="J23" s="3">
        <v>412</v>
      </c>
      <c r="K23" s="3">
        <v>342</v>
      </c>
      <c r="L23" s="3">
        <v>387</v>
      </c>
      <c r="M23" s="3">
        <v>363</v>
      </c>
      <c r="N23" s="3">
        <v>252</v>
      </c>
      <c r="O23" s="3">
        <v>264</v>
      </c>
      <c r="P23" s="3">
        <v>205</v>
      </c>
      <c r="Q23" s="3">
        <v>316</v>
      </c>
      <c r="R23" s="3">
        <v>490</v>
      </c>
      <c r="S23" s="3">
        <v>244</v>
      </c>
      <c r="T23" s="3">
        <v>199</v>
      </c>
      <c r="U23" s="3">
        <v>374</v>
      </c>
      <c r="V23" s="3">
        <v>269</v>
      </c>
      <c r="W23" s="3">
        <v>325</v>
      </c>
      <c r="X23" s="3">
        <v>281</v>
      </c>
      <c r="Y23" s="3">
        <v>198</v>
      </c>
      <c r="Z23" s="3">
        <v>359</v>
      </c>
      <c r="AA23" s="3">
        <v>307</v>
      </c>
      <c r="AB23" s="3">
        <v>489</v>
      </c>
      <c r="AC23" s="3">
        <v>405</v>
      </c>
      <c r="AD23" s="3">
        <v>255</v>
      </c>
      <c r="AE23" s="3">
        <v>310</v>
      </c>
      <c r="AF23" s="3">
        <v>99</v>
      </c>
      <c r="AG23" s="3">
        <v>432</v>
      </c>
      <c r="AH23" s="3">
        <v>415</v>
      </c>
      <c r="AI23" s="3">
        <v>500</v>
      </c>
      <c r="AJ23" s="3">
        <v>298</v>
      </c>
      <c r="AK23" s="3">
        <v>271</v>
      </c>
      <c r="AL23" s="3">
        <v>448</v>
      </c>
      <c r="AM23" s="3">
        <v>306</v>
      </c>
      <c r="AN23" s="3">
        <v>346</v>
      </c>
      <c r="AO23" s="3">
        <v>299</v>
      </c>
      <c r="AP23" s="3">
        <v>301</v>
      </c>
      <c r="AQ23" s="3">
        <v>219</v>
      </c>
      <c r="AR23" s="3">
        <v>308</v>
      </c>
      <c r="AS23" s="3">
        <v>198</v>
      </c>
      <c r="AT23" s="3">
        <v>352</v>
      </c>
      <c r="AU23" s="3">
        <v>180</v>
      </c>
      <c r="AV23" s="3">
        <v>275</v>
      </c>
      <c r="AW23" s="3">
        <v>353</v>
      </c>
      <c r="AX23" s="3">
        <v>571</v>
      </c>
      <c r="AY23" s="3">
        <v>312</v>
      </c>
      <c r="AZ23" s="3">
        <v>445</v>
      </c>
      <c r="BA23" s="3">
        <v>394</v>
      </c>
      <c r="BB23" s="3">
        <v>316</v>
      </c>
      <c r="BC23" s="3">
        <v>462</v>
      </c>
      <c r="BD23" s="3">
        <v>544</v>
      </c>
      <c r="BE23" s="3">
        <v>256</v>
      </c>
      <c r="BF23" s="3">
        <v>440</v>
      </c>
      <c r="BH23" s="3">
        <f>SUM(F23:BF23)</f>
        <v>18096</v>
      </c>
      <c r="BK23" s="67">
        <f>BT19</f>
        <v>1.2347810726562547</v>
      </c>
      <c r="BL23" s="67">
        <f>BH23*BK23*42/1000000</f>
        <v>0.93847312821307849</v>
      </c>
      <c r="BT23" s="2" t="s">
        <v>304</v>
      </c>
      <c r="BV23" s="67">
        <f>BH21*BW19*42/1000000</f>
        <v>15.582253763999999</v>
      </c>
    </row>
    <row r="24" spans="1:75" ht="12.75" customHeight="1" x14ac:dyDescent="0.2">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I24" s="3"/>
      <c r="AK24" s="3"/>
      <c r="AL24" s="3"/>
      <c r="AM24" s="3"/>
      <c r="AN24" s="3"/>
      <c r="AO24" s="3"/>
      <c r="AP24" s="3"/>
      <c r="AQ24" s="3"/>
      <c r="AR24" s="3"/>
      <c r="AS24" s="3"/>
      <c r="AT24" s="3"/>
      <c r="AU24" s="3"/>
      <c r="AV24" s="3"/>
      <c r="AW24" s="3"/>
      <c r="AX24" s="3"/>
      <c r="AY24" s="3"/>
      <c r="AZ24" s="3"/>
      <c r="BA24" s="3"/>
      <c r="BB24" s="3"/>
      <c r="BC24" s="3"/>
      <c r="BD24" s="3"/>
      <c r="BE24" s="3"/>
      <c r="BF24" s="3"/>
      <c r="BH24" s="3"/>
    </row>
    <row r="25" spans="1:75" ht="12.75" customHeight="1" x14ac:dyDescent="0.2">
      <c r="A25" s="14" t="s">
        <v>16</v>
      </c>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I25" s="3"/>
      <c r="AK25" s="3"/>
      <c r="AL25" s="3"/>
      <c r="AM25" s="3"/>
      <c r="AN25" s="3"/>
      <c r="AO25" s="3"/>
      <c r="AP25" s="3"/>
      <c r="AQ25" s="3"/>
      <c r="AR25" s="3"/>
      <c r="AS25" s="3"/>
      <c r="AT25" s="3"/>
      <c r="AU25" s="3"/>
      <c r="AV25" s="3"/>
      <c r="AW25" s="3"/>
      <c r="AX25" s="3"/>
      <c r="AY25" s="3"/>
      <c r="AZ25" s="3"/>
      <c r="BA25" s="3"/>
      <c r="BB25" s="3"/>
      <c r="BC25" s="3"/>
      <c r="BD25" s="3"/>
      <c r="BE25" s="3"/>
      <c r="BF25" s="3"/>
    </row>
    <row r="26" spans="1:75" ht="12.75" customHeight="1" x14ac:dyDescent="0.2">
      <c r="B26" s="2" t="s">
        <v>3</v>
      </c>
      <c r="F26" s="3">
        <v>15304</v>
      </c>
      <c r="G26" s="3">
        <v>15941</v>
      </c>
      <c r="H26" s="3">
        <v>14182</v>
      </c>
      <c r="I26" s="3">
        <v>14687</v>
      </c>
      <c r="J26" s="3">
        <v>15116</v>
      </c>
      <c r="K26" s="3">
        <v>13746</v>
      </c>
      <c r="L26" s="3">
        <v>15217</v>
      </c>
      <c r="M26" s="3">
        <v>15195</v>
      </c>
      <c r="N26" s="3">
        <v>15092</v>
      </c>
      <c r="O26" s="3">
        <v>14082</v>
      </c>
      <c r="P26" s="3">
        <v>14988</v>
      </c>
      <c r="Q26" s="3">
        <v>14412</v>
      </c>
      <c r="R26" s="3">
        <v>14530</v>
      </c>
      <c r="S26" s="3">
        <v>13950</v>
      </c>
      <c r="T26" s="3">
        <v>13708</v>
      </c>
      <c r="U26" s="3">
        <v>14853</v>
      </c>
      <c r="V26" s="3">
        <v>16659</v>
      </c>
      <c r="W26" s="3">
        <v>15626</v>
      </c>
      <c r="X26" s="3">
        <v>14713</v>
      </c>
      <c r="Y26" s="3">
        <v>14388</v>
      </c>
      <c r="Z26" s="3">
        <v>13839</v>
      </c>
      <c r="AA26" s="3">
        <v>14823</v>
      </c>
      <c r="AB26" s="3">
        <v>13362</v>
      </c>
      <c r="AC26" s="3">
        <v>14824</v>
      </c>
      <c r="AD26" s="3">
        <v>15330</v>
      </c>
      <c r="AE26" s="3">
        <v>14580</v>
      </c>
      <c r="AF26" s="3">
        <v>14483</v>
      </c>
      <c r="AG26" s="3">
        <v>14347</v>
      </c>
      <c r="AH26" s="3">
        <v>14167</v>
      </c>
      <c r="AI26" s="3">
        <v>15183</v>
      </c>
      <c r="AJ26" s="3">
        <v>15355</v>
      </c>
      <c r="AK26" s="3">
        <v>13586</v>
      </c>
      <c r="AL26" s="3">
        <v>13422</v>
      </c>
      <c r="AM26" s="3">
        <v>13150</v>
      </c>
      <c r="AN26" s="3">
        <v>13722</v>
      </c>
      <c r="AO26" s="3">
        <v>14378</v>
      </c>
      <c r="AP26" s="3">
        <v>14967</v>
      </c>
      <c r="AQ26" s="3">
        <v>15579</v>
      </c>
      <c r="AR26" s="3">
        <v>15018</v>
      </c>
      <c r="AS26" s="3">
        <v>15453</v>
      </c>
      <c r="AT26" s="3">
        <v>15839</v>
      </c>
      <c r="AU26" s="3">
        <v>15647</v>
      </c>
      <c r="AV26" s="3">
        <v>16179</v>
      </c>
      <c r="AW26" s="3">
        <v>15025</v>
      </c>
      <c r="AX26" s="3">
        <v>16048</v>
      </c>
      <c r="AY26" s="3">
        <v>15321</v>
      </c>
      <c r="AZ26" s="3">
        <v>16056</v>
      </c>
      <c r="BA26" s="3">
        <v>15182</v>
      </c>
      <c r="BB26" s="3">
        <v>13473</v>
      </c>
      <c r="BC26" s="3">
        <v>15141</v>
      </c>
      <c r="BD26" s="3">
        <v>16283</v>
      </c>
      <c r="BE26" s="3">
        <v>14890</v>
      </c>
      <c r="BF26" s="3">
        <v>14322</v>
      </c>
    </row>
    <row r="27" spans="1:75" ht="12.75" customHeight="1" x14ac:dyDescent="0.2">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I27" s="3"/>
      <c r="AK27" s="3"/>
      <c r="AL27" s="3"/>
      <c r="AM27" s="3"/>
      <c r="AN27" s="3"/>
      <c r="AO27" s="3"/>
      <c r="AP27" s="3"/>
      <c r="AQ27" s="3"/>
      <c r="AR27" s="3"/>
      <c r="AS27" s="3"/>
      <c r="AT27" s="3"/>
      <c r="AU27" s="3"/>
      <c r="AV27" s="3"/>
      <c r="AW27" s="3"/>
      <c r="AX27" s="3"/>
      <c r="AY27" s="3"/>
      <c r="AZ27" s="3"/>
      <c r="BA27" s="3"/>
      <c r="BB27" s="3"/>
      <c r="BC27" s="3"/>
      <c r="BD27" s="3"/>
      <c r="BE27" s="3"/>
      <c r="BF27" s="3"/>
    </row>
    <row r="28" spans="1:75" ht="12.75" customHeight="1" x14ac:dyDescent="0.2">
      <c r="B28" s="2" t="s">
        <v>5</v>
      </c>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I28" s="3"/>
      <c r="AK28" s="3"/>
      <c r="AL28" s="3"/>
      <c r="AM28" s="3"/>
      <c r="AN28" s="3"/>
      <c r="AO28" s="3"/>
      <c r="AP28" s="3"/>
      <c r="AQ28" s="3"/>
      <c r="AR28" s="3"/>
      <c r="AS28" s="3"/>
      <c r="AT28" s="3"/>
      <c r="AU28" s="3"/>
      <c r="AV28" s="3"/>
      <c r="AW28" s="3"/>
      <c r="AX28" s="3"/>
      <c r="AY28" s="3"/>
      <c r="AZ28" s="3"/>
      <c r="BA28" s="3"/>
      <c r="BB28" s="3"/>
      <c r="BC28" s="3"/>
      <c r="BD28" s="3"/>
      <c r="BE28" s="3"/>
      <c r="BF28" s="3"/>
    </row>
    <row r="29" spans="1:75" ht="12.75" customHeight="1" x14ac:dyDescent="0.2">
      <c r="C29" s="2" t="s">
        <v>6</v>
      </c>
      <c r="F29" s="3">
        <v>1375</v>
      </c>
      <c r="G29" s="3">
        <v>1636</v>
      </c>
      <c r="H29" s="3">
        <v>1398</v>
      </c>
      <c r="I29" s="3">
        <v>1762</v>
      </c>
      <c r="J29" s="3">
        <v>1463</v>
      </c>
      <c r="K29" s="3">
        <v>1709</v>
      </c>
      <c r="L29" s="3">
        <v>1350</v>
      </c>
      <c r="M29" s="3">
        <v>1631</v>
      </c>
      <c r="N29" s="3">
        <v>1551</v>
      </c>
      <c r="O29" s="3">
        <v>1597</v>
      </c>
      <c r="P29" s="3">
        <v>1547</v>
      </c>
      <c r="Q29" s="3">
        <v>1163</v>
      </c>
      <c r="R29" s="3">
        <v>1228</v>
      </c>
      <c r="S29" s="3">
        <v>1169</v>
      </c>
      <c r="T29" s="3">
        <v>1168</v>
      </c>
      <c r="U29" s="3">
        <v>1589</v>
      </c>
      <c r="V29" s="3">
        <v>1708</v>
      </c>
      <c r="W29" s="3">
        <v>1567</v>
      </c>
      <c r="X29" s="3">
        <v>1403</v>
      </c>
      <c r="Y29" s="3">
        <v>1296</v>
      </c>
      <c r="Z29" s="3">
        <v>1140</v>
      </c>
      <c r="AA29" s="3">
        <v>1449</v>
      </c>
      <c r="AB29" s="3">
        <v>1202</v>
      </c>
      <c r="AC29" s="3">
        <v>1564</v>
      </c>
      <c r="AD29" s="3">
        <v>1558</v>
      </c>
      <c r="AE29" s="3">
        <v>1237</v>
      </c>
      <c r="AF29" s="10">
        <v>1098</v>
      </c>
      <c r="AG29" s="3">
        <v>1278</v>
      </c>
      <c r="AH29" s="3">
        <v>1475</v>
      </c>
      <c r="AI29" s="3">
        <v>1434</v>
      </c>
      <c r="AJ29" s="3">
        <v>1636</v>
      </c>
      <c r="AK29" s="3">
        <v>1872</v>
      </c>
      <c r="AL29" s="3">
        <v>1730</v>
      </c>
      <c r="AM29" s="3">
        <v>1592</v>
      </c>
      <c r="AN29" s="3">
        <v>1354</v>
      </c>
      <c r="AO29" s="3">
        <v>1006</v>
      </c>
      <c r="AP29" s="3">
        <v>1171</v>
      </c>
      <c r="AQ29" s="3">
        <v>1542</v>
      </c>
      <c r="AR29" s="3">
        <v>1285</v>
      </c>
      <c r="AS29" s="3">
        <v>1505</v>
      </c>
      <c r="AT29" s="3">
        <v>1427</v>
      </c>
      <c r="AU29" s="3">
        <v>1314</v>
      </c>
      <c r="AV29" s="3">
        <v>1515</v>
      </c>
      <c r="AW29" s="3">
        <v>1513</v>
      </c>
      <c r="AX29" s="3">
        <v>1602</v>
      </c>
      <c r="AY29" s="3">
        <v>1525</v>
      </c>
      <c r="AZ29" s="3">
        <v>1639</v>
      </c>
      <c r="BA29" s="3">
        <v>1309</v>
      </c>
      <c r="BB29" s="3">
        <v>1528</v>
      </c>
      <c r="BC29" s="3">
        <v>1733</v>
      </c>
      <c r="BD29" s="3">
        <v>1597</v>
      </c>
      <c r="BE29" s="3">
        <v>1478</v>
      </c>
      <c r="BF29" s="3">
        <v>1625</v>
      </c>
    </row>
    <row r="30" spans="1:75" s="9" customFormat="1" ht="12.75" customHeight="1" x14ac:dyDescent="0.2">
      <c r="C30" s="9" t="s">
        <v>7</v>
      </c>
      <c r="F30" s="10">
        <v>0</v>
      </c>
      <c r="G30" s="10">
        <v>0</v>
      </c>
      <c r="H30" s="10">
        <v>0</v>
      </c>
      <c r="I30" s="10">
        <v>0</v>
      </c>
      <c r="J30" s="10">
        <v>0</v>
      </c>
      <c r="K30" s="10">
        <v>0</v>
      </c>
      <c r="L30" s="10">
        <v>0</v>
      </c>
      <c r="M30" s="10">
        <v>0</v>
      </c>
      <c r="N30" s="10">
        <v>0</v>
      </c>
      <c r="O30" s="10">
        <v>0</v>
      </c>
      <c r="P30" s="10">
        <v>0</v>
      </c>
      <c r="Q30" s="10">
        <v>0</v>
      </c>
      <c r="R30" s="10">
        <v>0</v>
      </c>
      <c r="S30" s="10">
        <v>0</v>
      </c>
      <c r="T30" s="10">
        <v>0</v>
      </c>
      <c r="U30" s="10">
        <v>0</v>
      </c>
      <c r="V30" s="10">
        <v>0</v>
      </c>
      <c r="W30" s="10">
        <v>0</v>
      </c>
      <c r="X30" s="10">
        <v>0</v>
      </c>
      <c r="Y30" s="10">
        <v>0</v>
      </c>
      <c r="Z30" s="10">
        <v>0</v>
      </c>
      <c r="AA30" s="10">
        <v>0</v>
      </c>
      <c r="AB30" s="10">
        <v>0</v>
      </c>
      <c r="AC30" s="10">
        <v>0</v>
      </c>
      <c r="AD30" s="10">
        <v>0</v>
      </c>
      <c r="AE30" s="10">
        <v>0</v>
      </c>
      <c r="AF30" s="10">
        <v>0</v>
      </c>
      <c r="AG30" s="10">
        <v>0</v>
      </c>
      <c r="AH30" s="10">
        <v>0</v>
      </c>
      <c r="AI30" s="10">
        <v>0</v>
      </c>
      <c r="AJ30" s="10">
        <v>0</v>
      </c>
      <c r="AK30" s="10">
        <v>0</v>
      </c>
      <c r="AL30" s="10">
        <v>0</v>
      </c>
      <c r="AM30" s="10">
        <v>0</v>
      </c>
      <c r="AN30" s="10">
        <v>0</v>
      </c>
      <c r="AO30" s="10">
        <v>0</v>
      </c>
      <c r="AP30" s="10">
        <v>0</v>
      </c>
      <c r="AQ30" s="10">
        <v>0</v>
      </c>
      <c r="AR30" s="10">
        <v>0</v>
      </c>
      <c r="AS30" s="10">
        <v>0</v>
      </c>
      <c r="AT30" s="10">
        <v>0</v>
      </c>
      <c r="AU30" s="10">
        <v>0</v>
      </c>
      <c r="AV30" s="10">
        <v>0</v>
      </c>
      <c r="AW30" s="10">
        <v>0</v>
      </c>
      <c r="AX30" s="10">
        <v>0</v>
      </c>
      <c r="AY30" s="10">
        <v>0</v>
      </c>
      <c r="AZ30" s="10">
        <v>0</v>
      </c>
      <c r="BA30" s="10">
        <v>0</v>
      </c>
      <c r="BB30" s="10">
        <v>0</v>
      </c>
      <c r="BC30" s="10">
        <v>0</v>
      </c>
      <c r="BD30" s="10">
        <v>0</v>
      </c>
      <c r="BE30" s="10">
        <v>0</v>
      </c>
      <c r="BF30" s="10">
        <v>0</v>
      </c>
    </row>
    <row r="31" spans="1:75" ht="12.75" customHeight="1" x14ac:dyDescent="0.2">
      <c r="C31" s="2" t="s">
        <v>8</v>
      </c>
      <c r="F31" s="11">
        <v>6030.02</v>
      </c>
      <c r="G31" s="11">
        <v>6074.54</v>
      </c>
      <c r="H31" s="11">
        <v>6438.34</v>
      </c>
      <c r="I31" s="11">
        <v>6012.4</v>
      </c>
      <c r="J31" s="11">
        <v>5860.76</v>
      </c>
      <c r="K31" s="11">
        <v>5398.1</v>
      </c>
      <c r="L31" s="11">
        <v>5440.8</v>
      </c>
      <c r="M31" s="11">
        <v>5283.84</v>
      </c>
      <c r="N31" s="11">
        <v>5415.64</v>
      </c>
      <c r="O31" s="11">
        <v>5124.34</v>
      </c>
      <c r="P31" s="11">
        <v>4920.68</v>
      </c>
      <c r="Q31" s="11">
        <v>4810.0200000000004</v>
      </c>
      <c r="R31" s="11">
        <v>5407.8</v>
      </c>
      <c r="S31" s="11">
        <v>5165.92</v>
      </c>
      <c r="T31" s="11">
        <v>5071.84</v>
      </c>
      <c r="U31" s="11">
        <v>4491.8</v>
      </c>
      <c r="V31" s="11">
        <v>4856.46</v>
      </c>
      <c r="W31" s="11">
        <v>4593.4799999999996</v>
      </c>
      <c r="X31" s="11">
        <v>4962.42</v>
      </c>
      <c r="Y31" s="11">
        <v>4520.46</v>
      </c>
      <c r="Z31" s="11">
        <v>4643.84</v>
      </c>
      <c r="AA31" s="11">
        <v>4651.24</v>
      </c>
      <c r="AB31" s="11">
        <v>4980.88</v>
      </c>
      <c r="AC31" s="11">
        <v>5225.68</v>
      </c>
      <c r="AD31" s="11">
        <v>5000.3599999999997</v>
      </c>
      <c r="AE31" s="11">
        <v>5494.36</v>
      </c>
      <c r="AF31" s="11">
        <v>5560.3</v>
      </c>
      <c r="AG31" s="11">
        <v>6295.56</v>
      </c>
      <c r="AH31" s="11">
        <v>6221.78</v>
      </c>
      <c r="AI31" s="11">
        <v>6376.66</v>
      </c>
      <c r="AJ31" s="11">
        <v>6139.5</v>
      </c>
      <c r="AK31" s="11">
        <v>6179.54</v>
      </c>
      <c r="AL31" s="11">
        <v>6136.3</v>
      </c>
      <c r="AM31" s="11">
        <v>5884.72</v>
      </c>
      <c r="AN31" s="11">
        <v>5644.8</v>
      </c>
      <c r="AO31" s="11">
        <v>5640.16</v>
      </c>
      <c r="AP31" s="11">
        <v>5767.14</v>
      </c>
      <c r="AQ31" s="11">
        <v>5522.26</v>
      </c>
      <c r="AR31" s="11">
        <v>5373.58</v>
      </c>
      <c r="AS31" s="11">
        <v>5014.8999999999996</v>
      </c>
      <c r="AT31" s="11">
        <v>5159.58</v>
      </c>
      <c r="AU31" s="11">
        <v>4706.04</v>
      </c>
      <c r="AV31" s="11">
        <v>4674.9399999999996</v>
      </c>
      <c r="AW31" s="11">
        <v>4549.46</v>
      </c>
      <c r="AX31" s="11">
        <v>4283.2</v>
      </c>
      <c r="AY31" s="11">
        <v>4339.54</v>
      </c>
      <c r="AZ31" s="11">
        <v>4178.5</v>
      </c>
      <c r="BA31" s="11">
        <v>4644.9399999999996</v>
      </c>
      <c r="BB31" s="11">
        <v>4390.1000000000004</v>
      </c>
      <c r="BC31" s="11">
        <v>4526.3999999999996</v>
      </c>
      <c r="BD31" s="11">
        <v>4819.9799999999996</v>
      </c>
      <c r="BE31" s="11">
        <v>5235.46</v>
      </c>
      <c r="BF31" s="11">
        <v>5326.94</v>
      </c>
    </row>
    <row r="32" spans="1:75" ht="12.75" customHeight="1" x14ac:dyDescent="0.2">
      <c r="D32" s="12" t="s">
        <v>9</v>
      </c>
      <c r="F32" s="3">
        <v>7405.02</v>
      </c>
      <c r="G32" s="3">
        <v>7710.54</v>
      </c>
      <c r="H32" s="3">
        <v>7836.34</v>
      </c>
      <c r="I32" s="3">
        <v>7774.4</v>
      </c>
      <c r="J32" s="3">
        <v>7323.76</v>
      </c>
      <c r="K32" s="3">
        <v>7107.1</v>
      </c>
      <c r="L32" s="3">
        <v>6790.8</v>
      </c>
      <c r="M32" s="3">
        <v>6914.84</v>
      </c>
      <c r="N32" s="3">
        <v>6966.64</v>
      </c>
      <c r="O32" s="3">
        <v>6721.34</v>
      </c>
      <c r="P32" s="3">
        <v>6467.68</v>
      </c>
      <c r="Q32" s="3">
        <v>5973.02</v>
      </c>
      <c r="R32" s="3">
        <v>6635.8</v>
      </c>
      <c r="S32" s="3">
        <v>6334.92</v>
      </c>
      <c r="T32" s="3">
        <v>6239.84</v>
      </c>
      <c r="U32" s="3">
        <v>6080.8</v>
      </c>
      <c r="V32" s="3">
        <v>6564.46</v>
      </c>
      <c r="W32" s="3">
        <v>6160.48</v>
      </c>
      <c r="X32" s="3">
        <v>6365.42</v>
      </c>
      <c r="Y32" s="3">
        <v>5816.46</v>
      </c>
      <c r="Z32" s="3">
        <v>5783.84</v>
      </c>
      <c r="AA32" s="3">
        <v>6100.24</v>
      </c>
      <c r="AB32" s="3">
        <v>6182.88</v>
      </c>
      <c r="AC32" s="3">
        <v>6789.68</v>
      </c>
      <c r="AD32" s="3">
        <v>6558.36</v>
      </c>
      <c r="AE32" s="3">
        <v>6731.36</v>
      </c>
      <c r="AF32" s="3">
        <v>6658.3</v>
      </c>
      <c r="AG32" s="3">
        <v>7573.56</v>
      </c>
      <c r="AH32" s="3">
        <v>7696.78</v>
      </c>
      <c r="AI32" s="3">
        <v>7810.66</v>
      </c>
      <c r="AJ32" s="3">
        <v>7775.5</v>
      </c>
      <c r="AK32" s="3">
        <v>8051.54</v>
      </c>
      <c r="AL32" s="3">
        <v>7866.3</v>
      </c>
      <c r="AM32" s="3">
        <v>7476.72</v>
      </c>
      <c r="AN32" s="3">
        <v>6998.8</v>
      </c>
      <c r="AO32" s="3">
        <v>6646.16</v>
      </c>
      <c r="AP32" s="3">
        <v>6938.14</v>
      </c>
      <c r="AQ32" s="3">
        <v>7064.26</v>
      </c>
      <c r="AR32" s="3">
        <v>6658.58</v>
      </c>
      <c r="AS32" s="3">
        <v>6519.9</v>
      </c>
      <c r="AT32" s="3">
        <v>6586.58</v>
      </c>
      <c r="AU32" s="3">
        <v>6020.04</v>
      </c>
      <c r="AV32" s="3">
        <v>6189.94</v>
      </c>
      <c r="AW32" s="3">
        <v>6062.46</v>
      </c>
      <c r="AX32" s="3">
        <v>5885.2</v>
      </c>
      <c r="AY32" s="3">
        <v>5864.54</v>
      </c>
      <c r="AZ32" s="3">
        <v>5817.5</v>
      </c>
      <c r="BA32" s="3">
        <v>5953.94</v>
      </c>
      <c r="BB32" s="3">
        <v>5918.1</v>
      </c>
      <c r="BC32" s="3">
        <v>6259.4</v>
      </c>
      <c r="BD32" s="3">
        <v>6416.98</v>
      </c>
      <c r="BE32" s="3">
        <v>6713.46</v>
      </c>
      <c r="BF32" s="3">
        <v>6951.94</v>
      </c>
    </row>
    <row r="33" spans="2:58" ht="12.75" customHeight="1" x14ac:dyDescent="0.2">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I33" s="3"/>
      <c r="AK33" s="3"/>
      <c r="AL33" s="3"/>
      <c r="AM33" s="3"/>
      <c r="AN33" s="3"/>
      <c r="AO33" s="3"/>
      <c r="AP33" s="3"/>
      <c r="AQ33" s="3"/>
      <c r="AR33" s="3"/>
      <c r="AS33" s="3"/>
      <c r="AT33" s="3"/>
      <c r="AU33" s="3"/>
      <c r="AV33" s="3"/>
      <c r="AW33" s="3"/>
      <c r="AX33" s="3"/>
      <c r="AY33" s="3"/>
      <c r="AZ33" s="3"/>
      <c r="BA33" s="3"/>
      <c r="BB33" s="3"/>
      <c r="BC33" s="3"/>
      <c r="BD33" s="3"/>
      <c r="BE33" s="3"/>
      <c r="BF33" s="3"/>
    </row>
    <row r="34" spans="2:58" ht="12.75" customHeight="1" x14ac:dyDescent="0.2">
      <c r="B34" s="2" t="s">
        <v>17</v>
      </c>
      <c r="F34" s="3">
        <v>6931</v>
      </c>
      <c r="G34" s="3">
        <v>6847</v>
      </c>
      <c r="H34" s="3">
        <v>6454</v>
      </c>
      <c r="I34" s="3">
        <v>6578</v>
      </c>
      <c r="J34" s="3">
        <v>6539</v>
      </c>
      <c r="K34" s="3">
        <v>6444</v>
      </c>
      <c r="L34" s="3">
        <v>6299</v>
      </c>
      <c r="M34" s="3">
        <v>6900</v>
      </c>
      <c r="N34" s="3">
        <v>6603</v>
      </c>
      <c r="O34" s="3">
        <v>6922</v>
      </c>
      <c r="P34" s="3">
        <v>6705</v>
      </c>
      <c r="Q34" s="3">
        <v>6991</v>
      </c>
      <c r="R34" s="3">
        <v>6524</v>
      </c>
      <c r="S34" s="3">
        <v>6617</v>
      </c>
      <c r="T34" s="3">
        <v>6393</v>
      </c>
      <c r="U34" s="3">
        <v>6314</v>
      </c>
      <c r="V34" s="3">
        <v>5747</v>
      </c>
      <c r="W34" s="3">
        <v>6347</v>
      </c>
      <c r="X34" s="3">
        <v>6554</v>
      </c>
      <c r="Y34" s="3">
        <v>6557</v>
      </c>
      <c r="Z34" s="3">
        <v>5971</v>
      </c>
      <c r="AA34" s="3">
        <v>6132</v>
      </c>
      <c r="AB34" s="3">
        <v>6155</v>
      </c>
      <c r="AC34" s="3">
        <v>6154</v>
      </c>
      <c r="AD34" s="3">
        <v>6503</v>
      </c>
      <c r="AE34" s="3">
        <v>6537</v>
      </c>
      <c r="AF34" s="3">
        <v>6501</v>
      </c>
      <c r="AG34" s="3">
        <v>6656</v>
      </c>
      <c r="AH34" s="3">
        <v>7170</v>
      </c>
      <c r="AI34" s="3">
        <v>6846</v>
      </c>
      <c r="AJ34" s="3">
        <v>6967</v>
      </c>
      <c r="AK34" s="3">
        <v>7708</v>
      </c>
      <c r="AL34" s="3">
        <v>8027</v>
      </c>
      <c r="AM34" s="3">
        <v>8476</v>
      </c>
      <c r="AN34" s="3">
        <v>8869</v>
      </c>
      <c r="AO34" s="3">
        <v>8750</v>
      </c>
      <c r="AP34" s="3">
        <v>7944</v>
      </c>
      <c r="AQ34" s="3">
        <v>8145</v>
      </c>
      <c r="AR34" s="3">
        <v>7929</v>
      </c>
      <c r="AS34" s="3">
        <v>7936</v>
      </c>
      <c r="AT34" s="3">
        <v>7435</v>
      </c>
      <c r="AU34" s="3">
        <v>7405</v>
      </c>
      <c r="AV34" s="3">
        <v>7230</v>
      </c>
      <c r="AW34" s="3">
        <v>7007</v>
      </c>
      <c r="AX34" s="3">
        <v>7183</v>
      </c>
      <c r="AY34" s="3">
        <v>7004</v>
      </c>
      <c r="AZ34" s="3">
        <v>7552</v>
      </c>
      <c r="BA34" s="3">
        <v>7204</v>
      </c>
      <c r="BB34" s="3">
        <v>7179</v>
      </c>
      <c r="BC34" s="3">
        <v>7529</v>
      </c>
      <c r="BD34" s="3">
        <v>7859</v>
      </c>
      <c r="BE34" s="3">
        <v>7529</v>
      </c>
      <c r="BF34" s="3">
        <v>7531</v>
      </c>
    </row>
    <row r="35" spans="2:58" ht="12.75" customHeight="1" x14ac:dyDescent="0.2">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I35" s="3"/>
      <c r="AK35" s="3"/>
      <c r="AL35" s="3"/>
      <c r="AM35" s="3"/>
      <c r="AN35" s="3"/>
      <c r="AO35" s="3"/>
      <c r="AP35" s="3"/>
      <c r="AQ35" s="3"/>
      <c r="AR35" s="3"/>
      <c r="AS35" s="3"/>
      <c r="AT35" s="3"/>
      <c r="AU35" s="3"/>
      <c r="AV35" s="3"/>
      <c r="AW35" s="3"/>
      <c r="AX35" s="3"/>
      <c r="AY35" s="3"/>
      <c r="AZ35" s="3"/>
      <c r="BA35" s="3"/>
      <c r="BB35" s="3"/>
      <c r="BC35" s="3"/>
      <c r="BD35" s="3"/>
      <c r="BE35" s="3"/>
      <c r="BF35" s="3"/>
    </row>
    <row r="36" spans="2:58" ht="12.75" customHeight="1" x14ac:dyDescent="0.2">
      <c r="B36" s="2" t="s">
        <v>10</v>
      </c>
      <c r="F36" s="3">
        <v>3224</v>
      </c>
      <c r="G36" s="3">
        <v>3724</v>
      </c>
      <c r="H36" s="3">
        <v>3680</v>
      </c>
      <c r="I36" s="3">
        <v>3531</v>
      </c>
      <c r="J36" s="3">
        <v>3030</v>
      </c>
      <c r="K36" s="3">
        <v>2335</v>
      </c>
      <c r="L36" s="3">
        <v>2349</v>
      </c>
      <c r="M36" s="3">
        <v>2334</v>
      </c>
      <c r="N36" s="3">
        <v>2334</v>
      </c>
      <c r="O36" s="3">
        <v>2301</v>
      </c>
      <c r="P36" s="3">
        <v>2373</v>
      </c>
      <c r="Q36" s="3">
        <v>2606</v>
      </c>
      <c r="R36" s="3">
        <v>2830</v>
      </c>
      <c r="S36" s="3">
        <v>2744</v>
      </c>
      <c r="T36" s="3">
        <v>2453</v>
      </c>
      <c r="U36" s="3">
        <v>2607</v>
      </c>
      <c r="V36" s="3">
        <v>2716</v>
      </c>
      <c r="W36" s="3">
        <v>2742</v>
      </c>
      <c r="X36" s="3">
        <v>2635</v>
      </c>
      <c r="Y36" s="3">
        <v>2741</v>
      </c>
      <c r="Z36" s="3">
        <v>2861</v>
      </c>
      <c r="AA36" s="3">
        <v>2769</v>
      </c>
      <c r="AB36" s="3">
        <v>2805</v>
      </c>
      <c r="AC36" s="3">
        <v>2940</v>
      </c>
      <c r="AD36" s="3">
        <v>2516</v>
      </c>
      <c r="AE36" s="3">
        <v>2808</v>
      </c>
      <c r="AF36" s="3">
        <v>2801</v>
      </c>
      <c r="AG36" s="3">
        <v>2715</v>
      </c>
      <c r="AH36" s="3">
        <v>2812</v>
      </c>
      <c r="AI36" s="3">
        <v>3101</v>
      </c>
      <c r="AJ36" s="3">
        <v>2957</v>
      </c>
      <c r="AK36" s="3">
        <v>3180</v>
      </c>
      <c r="AL36" s="3">
        <v>3334</v>
      </c>
      <c r="AM36" s="3">
        <v>3444</v>
      </c>
      <c r="AN36" s="3">
        <v>3174</v>
      </c>
      <c r="AO36" s="3">
        <v>3145</v>
      </c>
      <c r="AP36" s="3">
        <v>3082</v>
      </c>
      <c r="AQ36" s="3">
        <v>2871</v>
      </c>
      <c r="AR36" s="3">
        <v>2926</v>
      </c>
      <c r="AS36" s="3">
        <v>3025</v>
      </c>
      <c r="AT36" s="3">
        <v>2929</v>
      </c>
      <c r="AU36" s="3">
        <v>2861</v>
      </c>
      <c r="AV36" s="3">
        <v>2905</v>
      </c>
      <c r="AW36" s="3">
        <v>3160</v>
      </c>
      <c r="AX36" s="3">
        <v>3082</v>
      </c>
      <c r="AY36" s="3">
        <v>3001</v>
      </c>
      <c r="AZ36" s="3">
        <v>2885</v>
      </c>
      <c r="BA36" s="3">
        <v>2627</v>
      </c>
      <c r="BB36" s="3">
        <v>3080</v>
      </c>
      <c r="BC36" s="3">
        <v>3003</v>
      </c>
      <c r="BD36" s="3">
        <v>3066</v>
      </c>
      <c r="BE36" s="3">
        <v>3171</v>
      </c>
      <c r="BF36" s="3">
        <v>2843</v>
      </c>
    </row>
    <row r="37" spans="2:58" ht="12.75" customHeight="1" x14ac:dyDescent="0.2">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I37" s="3"/>
      <c r="AK37" s="3"/>
      <c r="AL37" s="3"/>
      <c r="AM37" s="3"/>
      <c r="AN37" s="3"/>
      <c r="AO37" s="3"/>
      <c r="AP37" s="3"/>
      <c r="AQ37" s="3"/>
      <c r="AR37" s="3"/>
      <c r="AS37" s="3"/>
      <c r="AT37" s="3"/>
      <c r="AU37" s="3"/>
      <c r="AV37" s="3"/>
      <c r="AW37" s="3"/>
      <c r="AX37" s="3"/>
      <c r="AY37" s="3"/>
      <c r="AZ37" s="3"/>
      <c r="BA37" s="3"/>
      <c r="BB37" s="3"/>
      <c r="BC37" s="3"/>
      <c r="BD37" s="3"/>
      <c r="BE37" s="3"/>
      <c r="BF37" s="3"/>
    </row>
    <row r="38" spans="2:58" ht="12.75" customHeight="1" x14ac:dyDescent="0.2">
      <c r="B38" s="2" t="s">
        <v>11</v>
      </c>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I38" s="3"/>
      <c r="AK38" s="3"/>
      <c r="AL38" s="3"/>
      <c r="AM38" s="3"/>
      <c r="AN38" s="3"/>
      <c r="AO38" s="3"/>
      <c r="AP38" s="3"/>
      <c r="AQ38" s="3"/>
      <c r="AR38" s="3"/>
      <c r="AS38" s="3"/>
      <c r="AT38" s="3"/>
      <c r="AU38" s="3"/>
      <c r="AV38" s="3"/>
      <c r="AW38" s="3"/>
      <c r="AX38" s="3"/>
      <c r="AY38" s="3"/>
      <c r="AZ38" s="3"/>
      <c r="BA38" s="3"/>
      <c r="BB38" s="3"/>
      <c r="BC38" s="3"/>
      <c r="BD38" s="3"/>
      <c r="BE38" s="3"/>
      <c r="BF38" s="3"/>
    </row>
    <row r="39" spans="2:58" ht="12.75" customHeight="1" x14ac:dyDescent="0.2">
      <c r="C39" s="2" t="s">
        <v>12</v>
      </c>
      <c r="F39" s="3">
        <v>2187</v>
      </c>
      <c r="G39" s="3">
        <v>2274</v>
      </c>
      <c r="H39" s="3">
        <v>1887</v>
      </c>
      <c r="I39" s="3">
        <v>1934</v>
      </c>
      <c r="J39" s="3">
        <v>1890</v>
      </c>
      <c r="K39" s="3">
        <v>1614</v>
      </c>
      <c r="L39" s="3">
        <v>1745</v>
      </c>
      <c r="M39" s="3">
        <v>1715</v>
      </c>
      <c r="N39" s="3">
        <v>1816</v>
      </c>
      <c r="O39" s="3">
        <v>2035</v>
      </c>
      <c r="P39" s="3">
        <v>1845</v>
      </c>
      <c r="Q39" s="3">
        <v>2415</v>
      </c>
      <c r="R39" s="3">
        <v>2147</v>
      </c>
      <c r="S39" s="3">
        <v>2336</v>
      </c>
      <c r="T39" s="3">
        <v>1879</v>
      </c>
      <c r="U39" s="3">
        <v>1841</v>
      </c>
      <c r="V39" s="3">
        <v>1750</v>
      </c>
      <c r="W39" s="3">
        <v>2014</v>
      </c>
      <c r="X39" s="3">
        <v>1831</v>
      </c>
      <c r="Y39" s="3">
        <v>1868</v>
      </c>
      <c r="Z39" s="3">
        <v>1911</v>
      </c>
      <c r="AA39" s="3">
        <v>2047</v>
      </c>
      <c r="AB39" s="3">
        <v>2096</v>
      </c>
      <c r="AC39" s="3">
        <v>2387</v>
      </c>
      <c r="AD39" s="3">
        <v>2567</v>
      </c>
      <c r="AE39" s="3">
        <v>2582</v>
      </c>
      <c r="AF39" s="3">
        <v>2740</v>
      </c>
      <c r="AG39" s="3">
        <v>3023</v>
      </c>
      <c r="AH39" s="3">
        <v>2923</v>
      </c>
      <c r="AI39" s="3">
        <v>2544</v>
      </c>
      <c r="AJ39" s="3">
        <v>2230</v>
      </c>
      <c r="AK39" s="3">
        <v>2212</v>
      </c>
      <c r="AL39" s="3">
        <v>2090</v>
      </c>
      <c r="AM39" s="3">
        <v>1910</v>
      </c>
      <c r="AN39" s="3">
        <v>2435</v>
      </c>
      <c r="AO39" s="3">
        <v>2104</v>
      </c>
      <c r="AP39" s="3">
        <v>1957</v>
      </c>
      <c r="AQ39" s="3">
        <v>2218</v>
      </c>
      <c r="AR39" s="3">
        <v>2456</v>
      </c>
      <c r="AS39" s="3">
        <v>2462</v>
      </c>
      <c r="AT39" s="3">
        <v>2366</v>
      </c>
      <c r="AU39" s="3">
        <v>2376</v>
      </c>
      <c r="AV39" s="3">
        <v>2603</v>
      </c>
      <c r="AW39" s="3">
        <v>2815</v>
      </c>
      <c r="AX39" s="3">
        <v>2509</v>
      </c>
      <c r="AY39" s="3">
        <v>2483</v>
      </c>
      <c r="AZ39" s="3">
        <v>2776</v>
      </c>
      <c r="BA39" s="3">
        <v>2624</v>
      </c>
      <c r="BB39" s="3">
        <v>3458</v>
      </c>
      <c r="BC39" s="3">
        <v>2741</v>
      </c>
      <c r="BD39" s="3">
        <v>2665</v>
      </c>
      <c r="BE39" s="3">
        <v>2818</v>
      </c>
      <c r="BF39" s="3">
        <v>2969</v>
      </c>
    </row>
    <row r="40" spans="2:58" ht="12.75" customHeight="1" x14ac:dyDescent="0.2">
      <c r="C40" s="120" t="s">
        <v>13</v>
      </c>
      <c r="D40" s="120"/>
      <c r="E40" s="120"/>
      <c r="F40" s="11">
        <v>1278</v>
      </c>
      <c r="G40" s="11">
        <v>1225</v>
      </c>
      <c r="H40" s="11">
        <v>1216</v>
      </c>
      <c r="I40" s="11">
        <v>1123</v>
      </c>
      <c r="J40" s="11">
        <v>1139</v>
      </c>
      <c r="K40" s="11">
        <v>1070</v>
      </c>
      <c r="L40" s="11">
        <v>1066</v>
      </c>
      <c r="M40" s="11">
        <v>1116</v>
      </c>
      <c r="N40" s="11">
        <v>1386</v>
      </c>
      <c r="O40" s="11">
        <v>1177</v>
      </c>
      <c r="P40" s="11">
        <v>1112</v>
      </c>
      <c r="Q40" s="11">
        <v>1088</v>
      </c>
      <c r="R40" s="11">
        <v>1148</v>
      </c>
      <c r="S40" s="11">
        <v>1126</v>
      </c>
      <c r="T40" s="11">
        <v>1054</v>
      </c>
      <c r="U40" s="11">
        <v>1165</v>
      </c>
      <c r="V40" s="11">
        <v>1255</v>
      </c>
      <c r="W40" s="11">
        <v>1131</v>
      </c>
      <c r="X40" s="11">
        <v>1192</v>
      </c>
      <c r="Y40" s="11">
        <v>1323</v>
      </c>
      <c r="Z40" s="11">
        <v>1336</v>
      </c>
      <c r="AA40" s="11">
        <v>1305</v>
      </c>
      <c r="AB40" s="11">
        <v>1117</v>
      </c>
      <c r="AC40" s="11">
        <v>1129</v>
      </c>
      <c r="AD40" s="11">
        <v>1258</v>
      </c>
      <c r="AE40" s="11">
        <v>1219</v>
      </c>
      <c r="AF40" s="11">
        <v>1254</v>
      </c>
      <c r="AG40" s="11">
        <v>1319</v>
      </c>
      <c r="AH40" s="11">
        <v>1394</v>
      </c>
      <c r="AI40" s="11">
        <v>1322</v>
      </c>
      <c r="AJ40" s="11">
        <v>1148</v>
      </c>
      <c r="AK40" s="11">
        <v>1201</v>
      </c>
      <c r="AL40" s="11">
        <v>1231</v>
      </c>
      <c r="AM40" s="11">
        <v>1359</v>
      </c>
      <c r="AN40" s="11">
        <v>1172</v>
      </c>
      <c r="AO40" s="11">
        <v>1207</v>
      </c>
      <c r="AP40" s="11">
        <v>1084</v>
      </c>
      <c r="AQ40" s="11">
        <v>1106</v>
      </c>
      <c r="AR40" s="11">
        <v>1096</v>
      </c>
      <c r="AS40" s="11">
        <v>1095</v>
      </c>
      <c r="AT40" s="11">
        <v>1260</v>
      </c>
      <c r="AU40" s="11">
        <v>1066</v>
      </c>
      <c r="AV40" s="11">
        <v>1054</v>
      </c>
      <c r="AW40" s="11">
        <v>1031</v>
      </c>
      <c r="AX40" s="11">
        <v>977</v>
      </c>
      <c r="AY40" s="11">
        <v>980</v>
      </c>
      <c r="AZ40" s="11">
        <v>901</v>
      </c>
      <c r="BA40" s="11">
        <v>1023</v>
      </c>
      <c r="BB40" s="11">
        <v>362</v>
      </c>
      <c r="BC40" s="11">
        <v>1004</v>
      </c>
      <c r="BD40" s="11">
        <v>954</v>
      </c>
      <c r="BE40" s="11">
        <v>985</v>
      </c>
      <c r="BF40" s="11">
        <v>954</v>
      </c>
    </row>
    <row r="41" spans="2:58" ht="12.75" customHeight="1" x14ac:dyDescent="0.2">
      <c r="D41" s="12" t="s">
        <v>14</v>
      </c>
      <c r="F41" s="3">
        <v>3465</v>
      </c>
      <c r="G41" s="3">
        <v>3499</v>
      </c>
      <c r="H41" s="3">
        <v>3103</v>
      </c>
      <c r="I41" s="3">
        <v>3057</v>
      </c>
      <c r="J41" s="3">
        <v>3029</v>
      </c>
      <c r="K41" s="3">
        <v>2684</v>
      </c>
      <c r="L41" s="3">
        <v>2811</v>
      </c>
      <c r="M41" s="3">
        <v>2831</v>
      </c>
      <c r="N41" s="3">
        <v>3202</v>
      </c>
      <c r="O41" s="3">
        <v>3212</v>
      </c>
      <c r="P41" s="3">
        <v>2957</v>
      </c>
      <c r="Q41" s="3">
        <v>3503</v>
      </c>
      <c r="R41" s="3">
        <v>3295</v>
      </c>
      <c r="S41" s="3">
        <v>3462</v>
      </c>
      <c r="T41" s="3">
        <v>2933</v>
      </c>
      <c r="U41" s="3">
        <v>3006</v>
      </c>
      <c r="V41" s="3">
        <v>3005</v>
      </c>
      <c r="W41" s="3">
        <v>3145</v>
      </c>
      <c r="X41" s="3">
        <v>3023</v>
      </c>
      <c r="Y41" s="3">
        <v>3191</v>
      </c>
      <c r="Z41" s="3">
        <v>3247</v>
      </c>
      <c r="AA41" s="3">
        <v>3352</v>
      </c>
      <c r="AB41" s="3">
        <v>3213</v>
      </c>
      <c r="AC41" s="3">
        <v>3516</v>
      </c>
      <c r="AD41" s="3">
        <v>3825</v>
      </c>
      <c r="AE41" s="3">
        <v>3801</v>
      </c>
      <c r="AF41" s="3">
        <v>3994</v>
      </c>
      <c r="AG41" s="3">
        <v>4342</v>
      </c>
      <c r="AH41" s="3">
        <v>4317</v>
      </c>
      <c r="AI41" s="3">
        <v>3866</v>
      </c>
      <c r="AJ41" s="3">
        <v>3378</v>
      </c>
      <c r="AK41" s="3">
        <v>3413</v>
      </c>
      <c r="AL41" s="3">
        <v>3321</v>
      </c>
      <c r="AM41" s="3">
        <v>3269</v>
      </c>
      <c r="AN41" s="3">
        <v>3607</v>
      </c>
      <c r="AO41" s="3">
        <v>3311</v>
      </c>
      <c r="AP41" s="3">
        <v>3041</v>
      </c>
      <c r="AQ41" s="3">
        <v>3324</v>
      </c>
      <c r="AR41" s="3">
        <v>3552</v>
      </c>
      <c r="AS41" s="3">
        <v>3557</v>
      </c>
      <c r="AT41" s="3">
        <v>3626</v>
      </c>
      <c r="AU41" s="3">
        <v>3442</v>
      </c>
      <c r="AV41" s="3">
        <v>3657</v>
      </c>
      <c r="AW41" s="3">
        <v>3846</v>
      </c>
      <c r="AX41" s="3">
        <v>3486</v>
      </c>
      <c r="AY41" s="3">
        <v>3463</v>
      </c>
      <c r="AZ41" s="3">
        <v>3677</v>
      </c>
      <c r="BA41" s="3">
        <v>3647</v>
      </c>
      <c r="BB41" s="3">
        <v>3820</v>
      </c>
      <c r="BC41" s="3">
        <v>3745</v>
      </c>
      <c r="BD41" s="3">
        <v>3619</v>
      </c>
      <c r="BE41" s="3">
        <v>3803</v>
      </c>
      <c r="BF41" s="3">
        <v>3923</v>
      </c>
    </row>
    <row r="42" spans="2:58" ht="12.75" customHeight="1" x14ac:dyDescent="0.2">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I42" s="3"/>
      <c r="AK42" s="3"/>
      <c r="AL42" s="3"/>
      <c r="AM42" s="3"/>
      <c r="AN42" s="3"/>
      <c r="AO42" s="3"/>
      <c r="AP42" s="3"/>
      <c r="AQ42" s="3"/>
      <c r="AR42" s="3"/>
      <c r="AS42" s="3"/>
      <c r="AT42" s="3"/>
      <c r="AU42" s="3"/>
      <c r="AV42" s="3"/>
      <c r="AW42" s="3"/>
      <c r="AX42" s="3"/>
      <c r="AY42" s="3"/>
      <c r="AZ42" s="3"/>
      <c r="BA42" s="3"/>
      <c r="BB42" s="3"/>
      <c r="BC42" s="3"/>
      <c r="BD42" s="3"/>
      <c r="BE42" s="3"/>
      <c r="BF42" s="3"/>
    </row>
    <row r="43" spans="2:58" ht="12.75" customHeight="1" x14ac:dyDescent="0.2">
      <c r="B43" s="2" t="s">
        <v>15</v>
      </c>
      <c r="F43" s="3">
        <v>1795</v>
      </c>
      <c r="G43" s="3">
        <v>1734</v>
      </c>
      <c r="H43" s="3">
        <v>1795</v>
      </c>
      <c r="I43" s="3">
        <v>1657</v>
      </c>
      <c r="J43" s="3">
        <v>1755</v>
      </c>
      <c r="K43" s="3">
        <v>1602</v>
      </c>
      <c r="L43" s="3">
        <v>1715</v>
      </c>
      <c r="M43" s="3">
        <v>1794</v>
      </c>
      <c r="N43" s="3">
        <v>1319</v>
      </c>
      <c r="O43" s="3">
        <v>1220</v>
      </c>
      <c r="P43" s="3">
        <v>1311</v>
      </c>
      <c r="Q43" s="3">
        <v>1302</v>
      </c>
      <c r="R43" s="3">
        <v>1544</v>
      </c>
      <c r="S43" s="3">
        <v>1570</v>
      </c>
      <c r="T43" s="3">
        <v>1293</v>
      </c>
      <c r="U43" s="3">
        <v>1508</v>
      </c>
      <c r="V43" s="3">
        <v>1442</v>
      </c>
      <c r="W43" s="3">
        <v>1423</v>
      </c>
      <c r="X43" s="3">
        <v>1609</v>
      </c>
      <c r="Y43" s="3">
        <v>1685</v>
      </c>
      <c r="Z43" s="3">
        <v>1423</v>
      </c>
      <c r="AA43" s="3">
        <v>1460</v>
      </c>
      <c r="AB43" s="3">
        <v>1675</v>
      </c>
      <c r="AC43" s="3">
        <v>1570</v>
      </c>
      <c r="AD43" s="3">
        <v>1506</v>
      </c>
      <c r="AE43" s="3">
        <v>1407</v>
      </c>
      <c r="AF43" s="3">
        <v>1222</v>
      </c>
      <c r="AG43" s="3">
        <v>1424</v>
      </c>
      <c r="AH43" s="3">
        <v>1484</v>
      </c>
      <c r="AI43" s="3">
        <v>1498</v>
      </c>
      <c r="AJ43" s="3">
        <v>1620</v>
      </c>
      <c r="AK43" s="3">
        <v>1729</v>
      </c>
      <c r="AL43" s="3">
        <v>1616</v>
      </c>
      <c r="AM43" s="3">
        <v>1585</v>
      </c>
      <c r="AN43" s="3">
        <v>1599</v>
      </c>
      <c r="AO43" s="3">
        <v>1644</v>
      </c>
      <c r="AP43" s="3">
        <v>1558</v>
      </c>
      <c r="AQ43" s="3">
        <v>1601</v>
      </c>
      <c r="AR43" s="3">
        <v>1589</v>
      </c>
      <c r="AS43" s="3">
        <v>1585</v>
      </c>
      <c r="AT43" s="3">
        <v>1711</v>
      </c>
      <c r="AU43" s="3">
        <v>1737</v>
      </c>
      <c r="AV43" s="3">
        <v>1406</v>
      </c>
      <c r="AW43" s="3">
        <v>1344</v>
      </c>
      <c r="AX43" s="3">
        <v>1497</v>
      </c>
      <c r="AY43" s="3">
        <v>1584</v>
      </c>
      <c r="AZ43" s="3">
        <v>1400</v>
      </c>
      <c r="BA43" s="3">
        <v>1350</v>
      </c>
      <c r="BB43" s="3">
        <v>1693</v>
      </c>
      <c r="BC43" s="3">
        <v>1678</v>
      </c>
      <c r="BD43" s="3">
        <v>1632</v>
      </c>
      <c r="BE43" s="3">
        <v>1675</v>
      </c>
      <c r="BF43" s="3">
        <v>1791</v>
      </c>
    </row>
    <row r="44" spans="2:58" x14ac:dyDescent="0.2">
      <c r="AJ44" s="4"/>
    </row>
    <row r="45" spans="2:58" x14ac:dyDescent="0.2">
      <c r="AJ45" s="4"/>
    </row>
    <row r="46" spans="2:58" x14ac:dyDescent="0.2">
      <c r="AJ46" s="4"/>
    </row>
    <row r="47" spans="2:58" x14ac:dyDescent="0.2">
      <c r="AJ47" s="4"/>
    </row>
    <row r="48" spans="2:58" x14ac:dyDescent="0.2">
      <c r="AJ48" s="4"/>
    </row>
    <row r="49" spans="36:36" x14ac:dyDescent="0.2">
      <c r="AJ49" s="4"/>
    </row>
    <row r="50" spans="36:36" x14ac:dyDescent="0.2">
      <c r="AJ50" s="4"/>
    </row>
    <row r="51" spans="36:36" x14ac:dyDescent="0.2">
      <c r="AJ51" s="4"/>
    </row>
    <row r="52" spans="36:36" x14ac:dyDescent="0.2">
      <c r="AJ52" s="4"/>
    </row>
    <row r="53" spans="36:36" x14ac:dyDescent="0.2">
      <c r="AJ53" s="4"/>
    </row>
    <row r="54" spans="36:36" x14ac:dyDescent="0.2">
      <c r="AJ54" s="4"/>
    </row>
    <row r="55" spans="36:36" x14ac:dyDescent="0.2">
      <c r="AJ55" s="4"/>
    </row>
  </sheetData>
  <mergeCells count="7">
    <mergeCell ref="C40:E40"/>
    <mergeCell ref="BI2:BK2"/>
    <mergeCell ref="CC5:CE5"/>
    <mergeCell ref="BZ5:CB5"/>
    <mergeCell ref="A6:E6"/>
    <mergeCell ref="A9:E9"/>
    <mergeCell ref="C20:E20"/>
  </mergeCells>
  <pageMargins left="0.75" right="0.75" top="1" bottom="1" header="0.5" footer="0.5"/>
  <pageSetup scale="99" orientation="portrait" verticalDpi="300" r:id="rId1"/>
  <headerFooter alignWithMargins="0">
    <oddHeader xml:space="preserve">&amp;C&amp;14California Energy Commission
&amp;"Arial,Bold Italic"WEEKLY FUELS WATCH REPORT&amp;"Arial,Regular"&amp;8
&amp;"Arial,Bold"&amp;12REFINERY PRODUCTION AND STOCKS LEVELS&amp;14
&amp;"Times New Roman,Italic"&amp;10(Thousands of Barrels)&amp;"Arial,Regular"
</oddHeader>
    <oddFooter>&amp;LContact: Jeff Poteet (916) 653-1628
The Weekly Fuels Watch Report is now available at the following Internet Address:&amp;U
http://www.energy.ca.gov/database/fore/index.html&amp;R&amp;D</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5"/>
  <sheetViews>
    <sheetView workbookViewId="0">
      <pane xSplit="3" topLeftCell="BN1" activePane="topRight" state="frozen"/>
      <selection pane="topRight" activeCell="A2" sqref="A2"/>
    </sheetView>
  </sheetViews>
  <sheetFormatPr defaultRowHeight="15" x14ac:dyDescent="0.25"/>
  <cols>
    <col min="3" max="3" width="13" customWidth="1"/>
  </cols>
  <sheetData>
    <row r="1" spans="1:104" x14ac:dyDescent="0.25">
      <c r="A1" t="s">
        <v>181</v>
      </c>
      <c r="C1" t="s">
        <v>180</v>
      </c>
      <c r="D1" t="s">
        <v>179</v>
      </c>
      <c r="E1" t="s">
        <v>178</v>
      </c>
      <c r="F1" t="s">
        <v>159</v>
      </c>
      <c r="G1" t="s">
        <v>158</v>
      </c>
      <c r="H1" t="s">
        <v>177</v>
      </c>
      <c r="I1" t="s">
        <v>157</v>
      </c>
      <c r="J1" t="s">
        <v>156</v>
      </c>
      <c r="K1" t="s">
        <v>155</v>
      </c>
      <c r="L1" t="s">
        <v>154</v>
      </c>
      <c r="M1" t="s">
        <v>153</v>
      </c>
      <c r="N1" t="s">
        <v>152</v>
      </c>
      <c r="O1" t="s">
        <v>151</v>
      </c>
      <c r="P1" t="s">
        <v>150</v>
      </c>
      <c r="Q1" t="s">
        <v>149</v>
      </c>
      <c r="R1" t="s">
        <v>148</v>
      </c>
      <c r="S1" t="s">
        <v>147</v>
      </c>
      <c r="T1" t="s">
        <v>146</v>
      </c>
      <c r="U1" t="s">
        <v>145</v>
      </c>
      <c r="V1" t="s">
        <v>144</v>
      </c>
      <c r="W1" t="s">
        <v>143</v>
      </c>
      <c r="X1" t="s">
        <v>142</v>
      </c>
      <c r="Y1" t="s">
        <v>141</v>
      </c>
      <c r="Z1" t="s">
        <v>140</v>
      </c>
      <c r="AA1" t="s">
        <v>139</v>
      </c>
      <c r="AB1" t="s">
        <v>138</v>
      </c>
      <c r="AC1" t="s">
        <v>137</v>
      </c>
      <c r="AD1" t="s">
        <v>24</v>
      </c>
      <c r="AE1" t="s">
        <v>25</v>
      </c>
      <c r="AF1" t="s">
        <v>136</v>
      </c>
      <c r="AG1" t="s">
        <v>135</v>
      </c>
      <c r="AH1" t="s">
        <v>134</v>
      </c>
      <c r="AI1" t="s">
        <v>133</v>
      </c>
      <c r="AJ1" t="s">
        <v>132</v>
      </c>
      <c r="AK1" t="s">
        <v>131</v>
      </c>
      <c r="AL1" t="s">
        <v>130</v>
      </c>
      <c r="AM1" t="s">
        <v>129</v>
      </c>
      <c r="AN1" t="s">
        <v>128</v>
      </c>
      <c r="AO1" t="s">
        <v>127</v>
      </c>
      <c r="AP1" t="s">
        <v>126</v>
      </c>
      <c r="AQ1" t="s">
        <v>125</v>
      </c>
      <c r="AR1" t="s">
        <v>124</v>
      </c>
      <c r="AS1" t="s">
        <v>123</v>
      </c>
      <c r="AT1" t="s">
        <v>122</v>
      </c>
      <c r="AU1" t="s">
        <v>121</v>
      </c>
      <c r="AV1" t="s">
        <v>120</v>
      </c>
      <c r="AW1" t="s">
        <v>119</v>
      </c>
      <c r="AX1" t="s">
        <v>118</v>
      </c>
      <c r="AY1" t="s">
        <v>117</v>
      </c>
      <c r="AZ1" t="s">
        <v>116</v>
      </c>
      <c r="BA1" t="s">
        <v>115</v>
      </c>
      <c r="BB1" t="s">
        <v>114</v>
      </c>
      <c r="BC1" t="s">
        <v>113</v>
      </c>
      <c r="BD1" t="s">
        <v>112</v>
      </c>
      <c r="BE1" t="s">
        <v>111</v>
      </c>
      <c r="BF1" t="s">
        <v>160</v>
      </c>
      <c r="BG1" t="s">
        <v>22</v>
      </c>
      <c r="BH1" t="s">
        <v>23</v>
      </c>
      <c r="BI1" t="s">
        <v>110</v>
      </c>
      <c r="BJ1" t="s">
        <v>109</v>
      </c>
      <c r="BK1" t="s">
        <v>108</v>
      </c>
      <c r="BL1" t="s">
        <v>107</v>
      </c>
      <c r="BM1" t="s">
        <v>106</v>
      </c>
      <c r="BN1" t="s">
        <v>105</v>
      </c>
      <c r="BO1" t="s">
        <v>104</v>
      </c>
      <c r="BP1" t="s">
        <v>103</v>
      </c>
      <c r="BQ1" t="s">
        <v>102</v>
      </c>
      <c r="BR1" t="s">
        <v>101</v>
      </c>
      <c r="BS1" t="s">
        <v>100</v>
      </c>
      <c r="BT1" t="s">
        <v>99</v>
      </c>
      <c r="BU1" t="s">
        <v>98</v>
      </c>
      <c r="BV1" t="s">
        <v>97</v>
      </c>
      <c r="BW1" t="s">
        <v>96</v>
      </c>
      <c r="BX1" t="s">
        <v>95</v>
      </c>
      <c r="BY1" t="s">
        <v>94</v>
      </c>
      <c r="BZ1" t="s">
        <v>93</v>
      </c>
      <c r="CA1" t="s">
        <v>176</v>
      </c>
      <c r="CB1" t="s">
        <v>175</v>
      </c>
      <c r="CC1" t="s">
        <v>174</v>
      </c>
      <c r="CD1" t="s">
        <v>173</v>
      </c>
      <c r="CE1" t="s">
        <v>172</v>
      </c>
      <c r="CF1" t="s">
        <v>171</v>
      </c>
      <c r="CG1" t="s">
        <v>91</v>
      </c>
      <c r="CH1" t="s">
        <v>170</v>
      </c>
      <c r="CI1" t="s">
        <v>169</v>
      </c>
      <c r="CJ1" t="s">
        <v>168</v>
      </c>
      <c r="CK1" t="s">
        <v>167</v>
      </c>
      <c r="CL1" t="s">
        <v>92</v>
      </c>
      <c r="CM1" t="s">
        <v>89</v>
      </c>
      <c r="CN1" t="s">
        <v>88</v>
      </c>
      <c r="CO1" t="s">
        <v>87</v>
      </c>
      <c r="CP1" t="s">
        <v>86</v>
      </c>
      <c r="CQ1" t="s">
        <v>85</v>
      </c>
      <c r="CR1" t="s">
        <v>84</v>
      </c>
      <c r="CS1" t="s">
        <v>83</v>
      </c>
      <c r="CT1" t="s">
        <v>82</v>
      </c>
      <c r="CU1" t="s">
        <v>81</v>
      </c>
      <c r="CV1" t="s">
        <v>80</v>
      </c>
      <c r="CW1" t="s">
        <v>166</v>
      </c>
      <c r="CX1" t="s">
        <v>79</v>
      </c>
      <c r="CY1" t="s">
        <v>165</v>
      </c>
      <c r="CZ1" t="s">
        <v>78</v>
      </c>
    </row>
    <row r="2" spans="1:104" x14ac:dyDescent="0.25">
      <c r="C2" t="s">
        <v>164</v>
      </c>
      <c r="D2">
        <v>373.87283897029704</v>
      </c>
      <c r="E2">
        <v>6594.6852379702968</v>
      </c>
      <c r="F2">
        <v>5528.1581779702965</v>
      </c>
      <c r="G2">
        <v>8678.0600729702965</v>
      </c>
      <c r="H2">
        <v>984.04521097029703</v>
      </c>
      <c r="I2">
        <v>5704.7043679702965</v>
      </c>
      <c r="J2">
        <v>3090.5957809702968</v>
      </c>
      <c r="K2">
        <v>3004.6075219702971</v>
      </c>
      <c r="L2">
        <v>12109.006148970297</v>
      </c>
      <c r="M2">
        <v>4939.5977269702971</v>
      </c>
      <c r="N2">
        <v>2267.5936169702968</v>
      </c>
      <c r="O2">
        <v>1968.7241689702971</v>
      </c>
      <c r="P2">
        <v>25129.328670970299</v>
      </c>
      <c r="Q2">
        <v>164.78872297029704</v>
      </c>
      <c r="R2">
        <v>716.57219397029701</v>
      </c>
      <c r="S2">
        <v>4952.2224049702972</v>
      </c>
      <c r="T2">
        <v>771.65913897029702</v>
      </c>
      <c r="U2">
        <v>760.76380697029697</v>
      </c>
      <c r="V2">
        <v>1119.805563970297</v>
      </c>
      <c r="W2">
        <v>2662.0434639702967</v>
      </c>
      <c r="X2">
        <v>9992.7453689702961</v>
      </c>
      <c r="Y2">
        <v>692.14307897029698</v>
      </c>
      <c r="Z2">
        <v>9201.9862349702962</v>
      </c>
      <c r="AA2">
        <v>10495.625636970297</v>
      </c>
      <c r="AB2">
        <v>25709.976769010624</v>
      </c>
      <c r="AC2">
        <v>18823.755628929979</v>
      </c>
      <c r="AD2">
        <v>3226.3739109702969</v>
      </c>
      <c r="AE2">
        <v>1444.2508149702971</v>
      </c>
      <c r="AF2">
        <v>2345.8665039702969</v>
      </c>
      <c r="AG2">
        <v>55546.865001970298</v>
      </c>
      <c r="AH2">
        <v>1624.0268149702972</v>
      </c>
      <c r="AI2">
        <v>22442.204012970298</v>
      </c>
      <c r="AJ2">
        <v>16581.661362970295</v>
      </c>
      <c r="AK2">
        <v>4352.931299970297</v>
      </c>
      <c r="AL2">
        <v>10449.997151970298</v>
      </c>
      <c r="AM2">
        <v>16019.120483970297</v>
      </c>
      <c r="AN2">
        <v>850.68612997029697</v>
      </c>
      <c r="AO2">
        <v>3817.1402099702968</v>
      </c>
      <c r="AP2">
        <v>1333.596001970297</v>
      </c>
      <c r="AQ2">
        <v>2122.5649899702971</v>
      </c>
      <c r="AR2">
        <v>462.70461597029703</v>
      </c>
      <c r="AS2">
        <v>130.97171597029703</v>
      </c>
      <c r="AT2">
        <v>7683.7072159702966</v>
      </c>
      <c r="AU2">
        <v>11849.353325970296</v>
      </c>
      <c r="AV2">
        <v>4488.1836259702968</v>
      </c>
      <c r="AW2">
        <v>9425.5943569702977</v>
      </c>
      <c r="AX2">
        <v>3429.2479509702966</v>
      </c>
      <c r="AY2">
        <v>5549.8837079702971</v>
      </c>
      <c r="AZ2">
        <v>26761.540086970297</v>
      </c>
      <c r="BA2">
        <v>29491.0000349703</v>
      </c>
      <c r="BB2">
        <v>5808.0845629702972</v>
      </c>
      <c r="BC2">
        <v>5140.219088970297</v>
      </c>
      <c r="BD2">
        <v>6302.2399169702967</v>
      </c>
      <c r="BE2">
        <v>1838.824765970297</v>
      </c>
      <c r="BF2">
        <v>47381.533789970301</v>
      </c>
      <c r="BG2">
        <v>1221.3256299702971</v>
      </c>
      <c r="BH2">
        <v>1756.275460970297</v>
      </c>
      <c r="BI2">
        <v>4421.5649959702969</v>
      </c>
      <c r="BJ2">
        <v>1301.9464349702971</v>
      </c>
      <c r="BK2">
        <v>17534.768948970297</v>
      </c>
      <c r="BL2">
        <v>2246.9415529702969</v>
      </c>
      <c r="BM2">
        <v>1239.078551970297</v>
      </c>
      <c r="BN2">
        <v>11054.019811970296</v>
      </c>
      <c r="BO2">
        <v>6018.0710419702973</v>
      </c>
      <c r="BP2">
        <v>4001.6850479702966</v>
      </c>
      <c r="BQ2">
        <v>13592.388192970297</v>
      </c>
      <c r="BR2">
        <v>17786.497860970299</v>
      </c>
      <c r="BS2">
        <v>10043.152484970296</v>
      </c>
      <c r="BT2">
        <v>1586.2044619702972</v>
      </c>
      <c r="BU2">
        <v>11629.993371970297</v>
      </c>
      <c r="BV2">
        <v>2134.6367439702972</v>
      </c>
      <c r="BW2">
        <v>10913.340824970297</v>
      </c>
      <c r="BX2">
        <v>212.98543297029704</v>
      </c>
      <c r="BY2">
        <v>5993.7865389702965</v>
      </c>
      <c r="BZ2">
        <v>6980.4030719702969</v>
      </c>
      <c r="CA2">
        <v>4171.5369989702967</v>
      </c>
      <c r="CB2">
        <v>4459.0635109702971</v>
      </c>
      <c r="CC2">
        <v>3538.410998970297</v>
      </c>
      <c r="CD2">
        <v>4216.2202759702968</v>
      </c>
      <c r="CE2">
        <v>8810.5645079702972</v>
      </c>
      <c r="CF2">
        <v>2230.7922589702966</v>
      </c>
      <c r="CG2">
        <v>1192.427378970297</v>
      </c>
      <c r="CH2">
        <v>6187.6674799702969</v>
      </c>
      <c r="CI2">
        <v>2607.5220229702968</v>
      </c>
      <c r="CJ2">
        <v>1624.4074909702972</v>
      </c>
      <c r="CK2">
        <v>1764.3906889702971</v>
      </c>
      <c r="CL2">
        <v>9814.0864489702963</v>
      </c>
      <c r="CM2">
        <v>1130.8541799702971</v>
      </c>
      <c r="CN2">
        <v>639.65539097029693</v>
      </c>
      <c r="CO2">
        <v>967.54520697029693</v>
      </c>
      <c r="CP2">
        <v>25189.473065970298</v>
      </c>
      <c r="CQ2">
        <v>6077.8188639702967</v>
      </c>
      <c r="CR2">
        <v>163.19882897029703</v>
      </c>
      <c r="CS2">
        <v>952.98400997029694</v>
      </c>
      <c r="CT2">
        <v>312.49436297029706</v>
      </c>
      <c r="CU2">
        <v>813.08502797029701</v>
      </c>
      <c r="CV2">
        <v>489.90944397029705</v>
      </c>
      <c r="CW2">
        <v>5939.5724639702967</v>
      </c>
      <c r="CX2">
        <v>21699.300878970298</v>
      </c>
      <c r="CY2">
        <v>12467.714568970297</v>
      </c>
      <c r="CZ2">
        <v>1468.8173889702971</v>
      </c>
    </row>
    <row r="3" spans="1:104" x14ac:dyDescent="0.25">
      <c r="C3" t="s">
        <v>162</v>
      </c>
      <c r="D3">
        <v>0</v>
      </c>
      <c r="E3">
        <v>0</v>
      </c>
      <c r="F3">
        <v>36294</v>
      </c>
      <c r="G3">
        <v>178454.5</v>
      </c>
      <c r="H3">
        <v>0</v>
      </c>
      <c r="I3">
        <v>45571.3</v>
      </c>
      <c r="J3">
        <v>28935.4</v>
      </c>
      <c r="K3">
        <v>20284.3</v>
      </c>
      <c r="L3">
        <v>109788.7</v>
      </c>
      <c r="M3">
        <v>20837.5</v>
      </c>
      <c r="N3">
        <v>8127.1</v>
      </c>
      <c r="O3">
        <v>8983.5</v>
      </c>
      <c r="P3">
        <v>281453.90000000002</v>
      </c>
      <c r="Q3">
        <v>1212.8</v>
      </c>
      <c r="R3">
        <v>22717.7</v>
      </c>
      <c r="S3">
        <v>15895.599999999999</v>
      </c>
      <c r="T3">
        <v>10161.5</v>
      </c>
      <c r="U3">
        <v>5463.2999999999993</v>
      </c>
      <c r="V3">
        <v>1806.9</v>
      </c>
      <c r="W3">
        <v>12247.300000000001</v>
      </c>
      <c r="X3">
        <v>28719.699999999997</v>
      </c>
      <c r="Y3">
        <v>1515.3</v>
      </c>
      <c r="Z3">
        <v>4662</v>
      </c>
      <c r="AA3">
        <v>26639.9</v>
      </c>
      <c r="AB3">
        <v>251039.3</v>
      </c>
      <c r="AC3">
        <v>141706.29999999999</v>
      </c>
      <c r="AD3">
        <v>46164.5</v>
      </c>
      <c r="AE3">
        <v>6864.7</v>
      </c>
      <c r="AF3">
        <v>1994.7</v>
      </c>
      <c r="AG3">
        <v>67387.600000000006</v>
      </c>
      <c r="AH3">
        <v>23032.699999999997</v>
      </c>
      <c r="AI3">
        <v>189143.5</v>
      </c>
      <c r="AJ3">
        <v>140391.6</v>
      </c>
      <c r="AK3">
        <v>41579.9</v>
      </c>
      <c r="AL3">
        <v>59984.800000000003</v>
      </c>
      <c r="AM3">
        <v>124628.8</v>
      </c>
      <c r="AN3">
        <v>3520.8999999999996</v>
      </c>
      <c r="AO3">
        <v>50603.199999999997</v>
      </c>
      <c r="AP3">
        <v>7299.5</v>
      </c>
      <c r="AQ3">
        <v>21438.199999999997</v>
      </c>
      <c r="AR3">
        <v>6099.3</v>
      </c>
      <c r="AS3">
        <v>757.9</v>
      </c>
      <c r="AT3">
        <v>30344.400000000001</v>
      </c>
      <c r="AU3">
        <v>12744.3</v>
      </c>
      <c r="AV3">
        <v>20062.3</v>
      </c>
      <c r="AW3">
        <v>89583.6</v>
      </c>
      <c r="AX3">
        <v>16395.7</v>
      </c>
      <c r="AY3">
        <v>61333.100000000013</v>
      </c>
      <c r="AZ3">
        <v>255715.5</v>
      </c>
      <c r="BA3">
        <v>197464.3</v>
      </c>
      <c r="BB3">
        <v>73786.100000000006</v>
      </c>
      <c r="BC3">
        <v>46332.9</v>
      </c>
      <c r="BD3">
        <v>75837.200000000012</v>
      </c>
      <c r="BE3">
        <v>17442</v>
      </c>
      <c r="BF3">
        <v>1033338.7000000001</v>
      </c>
      <c r="BG3">
        <v>6941.8</v>
      </c>
      <c r="BH3">
        <v>7476.9</v>
      </c>
      <c r="BI3">
        <v>33413.100000000006</v>
      </c>
      <c r="BJ3">
        <v>16259.5</v>
      </c>
      <c r="BK3">
        <v>189393.09999999998</v>
      </c>
      <c r="BL3">
        <v>42002.1</v>
      </c>
      <c r="BM3">
        <v>25983.4</v>
      </c>
      <c r="BN3">
        <v>110024.6</v>
      </c>
      <c r="BO3">
        <v>50473.1</v>
      </c>
      <c r="BP3">
        <v>32631.9</v>
      </c>
      <c r="BQ3">
        <v>81681.7</v>
      </c>
      <c r="BR3">
        <v>137255.79999999999</v>
      </c>
      <c r="BS3">
        <v>51532.3</v>
      </c>
      <c r="BT3">
        <v>5680</v>
      </c>
      <c r="BU3">
        <v>86854.399999999994</v>
      </c>
      <c r="BV3">
        <v>14915.4</v>
      </c>
      <c r="BW3">
        <v>55713.2</v>
      </c>
      <c r="BX3">
        <v>12156.7</v>
      </c>
      <c r="BY3">
        <v>38475.199999999997</v>
      </c>
      <c r="BZ3">
        <v>21565.399999999998</v>
      </c>
      <c r="CA3">
        <v>0</v>
      </c>
      <c r="CB3">
        <v>0</v>
      </c>
      <c r="CC3">
        <v>0</v>
      </c>
      <c r="CD3">
        <v>0</v>
      </c>
      <c r="CE3">
        <v>0</v>
      </c>
      <c r="CF3">
        <v>0</v>
      </c>
      <c r="CG3">
        <v>0</v>
      </c>
      <c r="CH3">
        <v>0</v>
      </c>
      <c r="CI3">
        <v>0</v>
      </c>
      <c r="CJ3">
        <v>0</v>
      </c>
      <c r="CK3">
        <v>0</v>
      </c>
      <c r="CL3">
        <v>342657.6</v>
      </c>
      <c r="CM3">
        <v>8861.5</v>
      </c>
      <c r="CN3">
        <v>7121.7000000000007</v>
      </c>
      <c r="CO3">
        <v>16718.300000000003</v>
      </c>
      <c r="CP3">
        <v>254716.40000000002</v>
      </c>
      <c r="CQ3">
        <v>32385.399999999998</v>
      </c>
      <c r="CR3">
        <v>1750.3</v>
      </c>
      <c r="CS3">
        <v>24048.799999999999</v>
      </c>
      <c r="CT3">
        <v>3595.2000000000003</v>
      </c>
      <c r="CU3">
        <v>44711</v>
      </c>
      <c r="CV3">
        <v>6790.5</v>
      </c>
      <c r="CW3">
        <v>0</v>
      </c>
      <c r="CX3">
        <v>328719.2</v>
      </c>
      <c r="CY3">
        <v>0</v>
      </c>
      <c r="CZ3">
        <v>20333.8</v>
      </c>
    </row>
    <row r="4" spans="1:104" x14ac:dyDescent="0.25">
      <c r="B4" t="s">
        <v>163</v>
      </c>
      <c r="C4" t="s">
        <v>162</v>
      </c>
      <c r="D4">
        <v>4011.8237675932196</v>
      </c>
      <c r="E4">
        <v>70763.939553221411</v>
      </c>
      <c r="F4">
        <v>36294</v>
      </c>
      <c r="G4">
        <v>93119.488843397659</v>
      </c>
      <c r="H4">
        <v>10559.247835787724</v>
      </c>
      <c r="I4">
        <v>45571.3</v>
      </c>
      <c r="J4">
        <v>28935.4</v>
      </c>
      <c r="K4">
        <v>20284.3</v>
      </c>
      <c r="L4">
        <v>109788.7</v>
      </c>
      <c r="M4">
        <v>20837.5</v>
      </c>
      <c r="N4">
        <v>8127.1</v>
      </c>
      <c r="O4">
        <v>8983.5</v>
      </c>
      <c r="P4">
        <v>281453.90000000002</v>
      </c>
      <c r="Q4">
        <v>1212.8</v>
      </c>
      <c r="R4">
        <v>22717.7</v>
      </c>
      <c r="S4">
        <v>15895.599999999999</v>
      </c>
      <c r="T4">
        <v>10161.5</v>
      </c>
      <c r="U4">
        <v>5463.2999999999993</v>
      </c>
      <c r="V4">
        <v>1806.9</v>
      </c>
      <c r="W4">
        <v>12247.300000000001</v>
      </c>
      <c r="X4">
        <v>28719.699999999997</v>
      </c>
      <c r="Y4">
        <v>1515.3</v>
      </c>
      <c r="Z4">
        <v>4662</v>
      </c>
      <c r="AA4">
        <v>26639.9</v>
      </c>
      <c r="AB4">
        <v>251039.3</v>
      </c>
      <c r="AC4">
        <v>141706.29999999999</v>
      </c>
      <c r="AD4">
        <v>46164.5</v>
      </c>
      <c r="AE4">
        <v>6864.7</v>
      </c>
      <c r="AF4">
        <v>1994.7</v>
      </c>
      <c r="AG4">
        <v>67387.600000000006</v>
      </c>
      <c r="AH4">
        <v>23032.699999999997</v>
      </c>
      <c r="AI4">
        <v>189143.5</v>
      </c>
      <c r="AJ4">
        <v>140391.6</v>
      </c>
      <c r="AK4">
        <v>41579.9</v>
      </c>
      <c r="AL4">
        <v>59984.800000000003</v>
      </c>
      <c r="AM4">
        <v>124628.8</v>
      </c>
      <c r="AN4">
        <v>3520.8999999999996</v>
      </c>
      <c r="AO4">
        <v>50603.199999999997</v>
      </c>
      <c r="AP4">
        <v>7299.5</v>
      </c>
      <c r="AQ4">
        <v>21438.199999999997</v>
      </c>
      <c r="AR4">
        <v>6099.3</v>
      </c>
      <c r="AS4">
        <v>757.9</v>
      </c>
      <c r="AT4">
        <v>30344.400000000001</v>
      </c>
      <c r="AU4">
        <v>12744.3</v>
      </c>
      <c r="AV4">
        <v>20062.3</v>
      </c>
      <c r="AW4">
        <v>89583.6</v>
      </c>
      <c r="AX4">
        <v>16395.7</v>
      </c>
      <c r="AY4">
        <v>61333.100000000013</v>
      </c>
      <c r="AZ4">
        <v>255715.5</v>
      </c>
      <c r="BA4">
        <v>197464.3</v>
      </c>
      <c r="BB4">
        <v>73786.100000000006</v>
      </c>
      <c r="BC4">
        <v>46332.9</v>
      </c>
      <c r="BD4">
        <v>75837.200000000012</v>
      </c>
      <c r="BE4">
        <v>17442</v>
      </c>
      <c r="BF4">
        <v>1033338.7000000001</v>
      </c>
      <c r="BG4">
        <v>6941.8</v>
      </c>
      <c r="BH4">
        <v>7476.9</v>
      </c>
      <c r="BI4">
        <v>33413.100000000006</v>
      </c>
      <c r="BJ4">
        <v>16259.5</v>
      </c>
      <c r="BK4">
        <v>189393.09999999998</v>
      </c>
      <c r="BL4">
        <v>42002.1</v>
      </c>
      <c r="BM4">
        <v>25983.4</v>
      </c>
      <c r="BN4">
        <v>110024.6</v>
      </c>
      <c r="BO4">
        <v>50473.1</v>
      </c>
      <c r="BP4">
        <v>32631.9</v>
      </c>
      <c r="BQ4">
        <v>81681.7</v>
      </c>
      <c r="BR4">
        <v>137255.79999999999</v>
      </c>
      <c r="BS4">
        <v>51532.3</v>
      </c>
      <c r="BT4">
        <v>5680</v>
      </c>
      <c r="BU4">
        <v>86854.399999999994</v>
      </c>
      <c r="BV4">
        <v>14915.4</v>
      </c>
      <c r="BW4">
        <v>55713.2</v>
      </c>
      <c r="BX4">
        <v>12156.7</v>
      </c>
      <c r="BY4">
        <v>38475.199999999997</v>
      </c>
      <c r="BZ4">
        <v>21565.399999999998</v>
      </c>
      <c r="CA4">
        <v>28239.648992254042</v>
      </c>
      <c r="CB4">
        <v>30186.089303547309</v>
      </c>
      <c r="CC4">
        <v>23953.63738255643</v>
      </c>
      <c r="CD4">
        <v>28542.13703409932</v>
      </c>
      <c r="CE4">
        <v>59644.023099904967</v>
      </c>
      <c r="CF4">
        <v>15101.577759830201</v>
      </c>
      <c r="CG4">
        <v>8072.2598503109784</v>
      </c>
      <c r="CH4">
        <v>41888.051756050241</v>
      </c>
      <c r="CI4">
        <v>17651.888665120208</v>
      </c>
      <c r="CJ4">
        <v>10996.593671999672</v>
      </c>
      <c r="CK4">
        <v>11944.224336023261</v>
      </c>
      <c r="CL4">
        <v>66437.468148303349</v>
      </c>
      <c r="CM4">
        <v>8861.5</v>
      </c>
      <c r="CN4">
        <v>7121.7000000000007</v>
      </c>
      <c r="CO4">
        <v>16718.300000000003</v>
      </c>
      <c r="CP4">
        <v>254716.40000000002</v>
      </c>
      <c r="CQ4">
        <v>32385.399999999998</v>
      </c>
      <c r="CR4">
        <v>1750.3</v>
      </c>
      <c r="CS4">
        <v>24048.799999999999</v>
      </c>
      <c r="CT4">
        <v>3595.2000000000003</v>
      </c>
      <c r="CU4">
        <v>44711</v>
      </c>
      <c r="CV4">
        <v>6790.5</v>
      </c>
      <c r="CW4">
        <v>48681.566055598159</v>
      </c>
      <c r="CX4">
        <v>177850.50279423184</v>
      </c>
      <c r="CY4">
        <v>102187.13115017</v>
      </c>
      <c r="CZ4">
        <v>20333.8</v>
      </c>
    </row>
    <row r="5" spans="1:104" x14ac:dyDescent="0.25">
      <c r="C5" t="s">
        <v>161</v>
      </c>
      <c r="D5">
        <v>9.3192737425400796E-2</v>
      </c>
      <c r="E5">
        <v>9.3192737425400796E-2</v>
      </c>
      <c r="F5">
        <v>0.15231603510140235</v>
      </c>
      <c r="G5">
        <v>9.3192737425400796E-2</v>
      </c>
      <c r="H5">
        <v>9.3192737425400796E-2</v>
      </c>
      <c r="I5">
        <v>0.12518195372899821</v>
      </c>
      <c r="J5">
        <v>0.1068101972314292</v>
      </c>
      <c r="K5">
        <v>0.14812478231786638</v>
      </c>
      <c r="L5">
        <v>0.11029373832616925</v>
      </c>
      <c r="M5">
        <v>0.23705328023852656</v>
      </c>
      <c r="N5">
        <v>0.27901633017562188</v>
      </c>
      <c r="O5">
        <v>0.21914890287419125</v>
      </c>
      <c r="P5">
        <v>8.9283995250981768E-2</v>
      </c>
      <c r="Q5">
        <v>0.13587460667075943</v>
      </c>
      <c r="R5">
        <v>3.1542462219780042E-2</v>
      </c>
      <c r="S5">
        <v>0.31154674280746231</v>
      </c>
      <c r="T5">
        <v>7.5939491115514152E-2</v>
      </c>
      <c r="U5">
        <v>0.13924986857216282</v>
      </c>
      <c r="V5">
        <v>0.61973853781077926</v>
      </c>
      <c r="W5">
        <v>0.21735757791270699</v>
      </c>
      <c r="X5">
        <v>0.34794045094378762</v>
      </c>
      <c r="Y5">
        <v>0.45676966869286412</v>
      </c>
      <c r="Z5">
        <v>1.9738280212291497</v>
      </c>
      <c r="AA5">
        <v>0.39398142023694893</v>
      </c>
      <c r="AB5">
        <v>0.10241415096763982</v>
      </c>
      <c r="AC5">
        <v>0.13283640620727505</v>
      </c>
      <c r="AD5">
        <v>6.988863544434136E-2</v>
      </c>
      <c r="AE5">
        <v>0.21038804535817984</v>
      </c>
      <c r="AF5">
        <v>1.1760497839125166</v>
      </c>
      <c r="AG5">
        <v>0.8242891125662628</v>
      </c>
      <c r="AH5">
        <v>7.050961524138713E-2</v>
      </c>
      <c r="AI5">
        <v>0.11865173274773015</v>
      </c>
      <c r="AJ5">
        <v>0.11811006757505645</v>
      </c>
      <c r="AK5">
        <v>0.10468835422813179</v>
      </c>
      <c r="AL5">
        <v>0.17421075259016114</v>
      </c>
      <c r="AM5">
        <v>0.12853466039928407</v>
      </c>
      <c r="AN5">
        <v>0.24161042062265248</v>
      </c>
      <c r="AO5">
        <v>7.5432783104038822E-2</v>
      </c>
      <c r="AP5">
        <v>0.1826968973176652</v>
      </c>
      <c r="AQ5">
        <v>9.9008545025715655E-2</v>
      </c>
      <c r="AR5">
        <v>7.5861921199202695E-2</v>
      </c>
      <c r="AS5">
        <v>0.17280870295592693</v>
      </c>
      <c r="AT5">
        <v>0.25321664676086186</v>
      </c>
      <c r="AU5">
        <v>0.92977671005628371</v>
      </c>
      <c r="AV5">
        <v>0.22371231742972128</v>
      </c>
      <c r="AW5">
        <v>0.10521562380804407</v>
      </c>
      <c r="AX5">
        <v>0.20915532432102907</v>
      </c>
      <c r="AY5">
        <v>9.0487578615303904E-2</v>
      </c>
      <c r="AZ5">
        <v>0.10465357042091816</v>
      </c>
      <c r="BA5">
        <v>0.14934851532641749</v>
      </c>
      <c r="BB5">
        <v>7.8715158586377329E-2</v>
      </c>
      <c r="BC5">
        <v>0.11094101791535381</v>
      </c>
      <c r="BD5">
        <v>8.3102223143395271E-2</v>
      </c>
      <c r="BE5">
        <v>0.10542510984808491</v>
      </c>
      <c r="BF5">
        <v>4.5852859077057988E-2</v>
      </c>
      <c r="BG5">
        <v>0.17593788786342116</v>
      </c>
      <c r="BH5">
        <v>0.23489353354602804</v>
      </c>
      <c r="BI5">
        <v>0.13233028351066786</v>
      </c>
      <c r="BJ5">
        <v>8.0072968724148777E-2</v>
      </c>
      <c r="BK5">
        <v>9.2583990382808554E-2</v>
      </c>
      <c r="BL5">
        <v>5.349593360737432E-2</v>
      </c>
      <c r="BM5">
        <v>4.7687313899270188E-2</v>
      </c>
      <c r="BN5">
        <v>0.10046862076272303</v>
      </c>
      <c r="BO5">
        <v>0.11923323596074538</v>
      </c>
      <c r="BP5">
        <v>0.12263107719655603</v>
      </c>
      <c r="BQ5">
        <v>0.16640677401388923</v>
      </c>
      <c r="BR5">
        <v>0.12958649369258204</v>
      </c>
      <c r="BS5">
        <v>0.19489043735618816</v>
      </c>
      <c r="BT5">
        <v>0.27926134893843263</v>
      </c>
      <c r="BU5">
        <v>0.13390217849608421</v>
      </c>
      <c r="BV5">
        <v>0.14311629215242616</v>
      </c>
      <c r="BW5">
        <v>0.19588429357800841</v>
      </c>
      <c r="BX5">
        <v>1.7520004028255778E-2</v>
      </c>
      <c r="BY5">
        <v>0.15578311585047763</v>
      </c>
      <c r="BZ5">
        <v>0.32368530479241275</v>
      </c>
      <c r="CA5">
        <v>0.14771915189578039</v>
      </c>
      <c r="CB5">
        <v>0.14771915189578042</v>
      </c>
      <c r="CC5">
        <v>0.14771915189578042</v>
      </c>
      <c r="CD5">
        <v>0.14771915189578042</v>
      </c>
      <c r="CE5">
        <v>0.14771915189578042</v>
      </c>
      <c r="CF5">
        <v>0.14771915189578042</v>
      </c>
      <c r="CG5">
        <v>0.14771915189578042</v>
      </c>
      <c r="CH5">
        <v>0.14771915189578042</v>
      </c>
      <c r="CI5">
        <v>0.14771915189578042</v>
      </c>
      <c r="CJ5">
        <v>0.14771915189578042</v>
      </c>
      <c r="CK5">
        <v>0.14771915189578042</v>
      </c>
      <c r="CL5">
        <v>0.14771915189578042</v>
      </c>
      <c r="CM5">
        <v>0.12761430682957706</v>
      </c>
      <c r="CN5">
        <v>8.9817795044764157E-2</v>
      </c>
      <c r="CO5">
        <v>5.787342056131884E-2</v>
      </c>
      <c r="CP5">
        <v>9.8892230990899277E-2</v>
      </c>
      <c r="CQ5">
        <v>0.18767157002755244</v>
      </c>
      <c r="CR5">
        <v>9.3240489613378871E-2</v>
      </c>
      <c r="CS5">
        <v>3.9627091995039131E-2</v>
      </c>
      <c r="CT5">
        <v>8.6919882891159608E-2</v>
      </c>
      <c r="CU5">
        <v>1.8185346513616269E-2</v>
      </c>
      <c r="CV5">
        <v>7.2146299089948754E-2</v>
      </c>
      <c r="CW5">
        <v>0.12200865636053779</v>
      </c>
      <c r="CX5">
        <v>0.12200865636053779</v>
      </c>
      <c r="CY5">
        <v>0.12200865636053779</v>
      </c>
      <c r="CZ5">
        <v>7.2235262910537973E-2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106"/>
  <sheetViews>
    <sheetView workbookViewId="0">
      <pane xSplit="1" ySplit="1" topLeftCell="BB2" activePane="bottomRight" state="frozen"/>
      <selection pane="topRight" activeCell="B1" sqref="B1"/>
      <selection pane="bottomLeft" activeCell="A2" sqref="A2"/>
      <selection pane="bottomRight" activeCell="BY1" sqref="BY1"/>
    </sheetView>
  </sheetViews>
  <sheetFormatPr defaultRowHeight="15" x14ac:dyDescent="0.25"/>
  <cols>
    <col min="2" max="52" width="9.28515625" bestFit="1" customWidth="1"/>
    <col min="53" max="53" width="9.28515625" style="110" bestFit="1" customWidth="1"/>
    <col min="54" max="54" width="9.42578125" style="112" customWidth="1"/>
    <col min="55" max="56" width="9.28515625" bestFit="1" customWidth="1"/>
    <col min="57" max="57" width="10.140625" bestFit="1" customWidth="1"/>
    <col min="58" max="89" width="9.28515625" bestFit="1" customWidth="1"/>
    <col min="92" max="92" width="11.140625" bestFit="1" customWidth="1"/>
  </cols>
  <sheetData>
    <row r="1" spans="1:94" x14ac:dyDescent="0.25">
      <c r="B1" t="s">
        <v>159</v>
      </c>
      <c r="C1" t="s">
        <v>158</v>
      </c>
      <c r="D1" t="s">
        <v>157</v>
      </c>
      <c r="E1" t="s">
        <v>156</v>
      </c>
      <c r="F1" t="s">
        <v>155</v>
      </c>
      <c r="G1" t="s">
        <v>154</v>
      </c>
      <c r="H1" t="s">
        <v>153</v>
      </c>
      <c r="I1" t="s">
        <v>152</v>
      </c>
      <c r="J1" t="s">
        <v>151</v>
      </c>
      <c r="K1" t="s">
        <v>150</v>
      </c>
      <c r="L1" t="s">
        <v>149</v>
      </c>
      <c r="M1" t="s">
        <v>148</v>
      </c>
      <c r="N1" t="s">
        <v>147</v>
      </c>
      <c r="O1" t="s">
        <v>146</v>
      </c>
      <c r="P1" t="s">
        <v>145</v>
      </c>
      <c r="Q1" t="s">
        <v>144</v>
      </c>
      <c r="R1" t="s">
        <v>143</v>
      </c>
      <c r="S1" t="s">
        <v>142</v>
      </c>
      <c r="T1" t="s">
        <v>141</v>
      </c>
      <c r="U1" t="s">
        <v>140</v>
      </c>
      <c r="V1" t="s">
        <v>139</v>
      </c>
      <c r="W1" t="s">
        <v>138</v>
      </c>
      <c r="X1" t="s">
        <v>137</v>
      </c>
      <c r="Y1" t="s">
        <v>24</v>
      </c>
      <c r="Z1" t="s">
        <v>25</v>
      </c>
      <c r="AA1" t="s">
        <v>136</v>
      </c>
      <c r="AB1" t="s">
        <v>135</v>
      </c>
      <c r="AC1" t="s">
        <v>134</v>
      </c>
      <c r="AD1" t="s">
        <v>133</v>
      </c>
      <c r="AE1" t="s">
        <v>132</v>
      </c>
      <c r="AF1" t="s">
        <v>131</v>
      </c>
      <c r="AG1" t="s">
        <v>130</v>
      </c>
      <c r="AH1" t="s">
        <v>129</v>
      </c>
      <c r="AI1" t="s">
        <v>128</v>
      </c>
      <c r="AJ1" t="s">
        <v>127</v>
      </c>
      <c r="AK1" t="s">
        <v>126</v>
      </c>
      <c r="AL1" t="s">
        <v>125</v>
      </c>
      <c r="AM1" t="s">
        <v>124</v>
      </c>
      <c r="AN1" t="s">
        <v>123</v>
      </c>
      <c r="AO1" t="s">
        <v>122</v>
      </c>
      <c r="AP1" t="s">
        <v>121</v>
      </c>
      <c r="AQ1" t="s">
        <v>120</v>
      </c>
      <c r="AR1" t="s">
        <v>119</v>
      </c>
      <c r="AS1" t="s">
        <v>118</v>
      </c>
      <c r="AT1" t="s">
        <v>117</v>
      </c>
      <c r="AU1" t="s">
        <v>116</v>
      </c>
      <c r="AV1" t="s">
        <v>115</v>
      </c>
      <c r="AW1" t="s">
        <v>114</v>
      </c>
      <c r="AX1" t="s">
        <v>113</v>
      </c>
      <c r="AY1" t="s">
        <v>112</v>
      </c>
      <c r="AZ1" t="s">
        <v>111</v>
      </c>
      <c r="BA1" s="110" t="s">
        <v>22</v>
      </c>
      <c r="BB1" s="112" t="s">
        <v>23</v>
      </c>
      <c r="BC1" t="s">
        <v>110</v>
      </c>
      <c r="BD1" t="s">
        <v>109</v>
      </c>
      <c r="BE1" t="s">
        <v>108</v>
      </c>
      <c r="BF1" t="s">
        <v>107</v>
      </c>
      <c r="BG1" t="s">
        <v>106</v>
      </c>
      <c r="BH1" t="s">
        <v>105</v>
      </c>
      <c r="BI1" t="s">
        <v>104</v>
      </c>
      <c r="BJ1" t="s">
        <v>103</v>
      </c>
      <c r="BK1" t="s">
        <v>102</v>
      </c>
      <c r="BL1" t="s">
        <v>101</v>
      </c>
      <c r="BM1" t="s">
        <v>100</v>
      </c>
      <c r="BN1" t="s">
        <v>99</v>
      </c>
      <c r="BO1" t="s">
        <v>98</v>
      </c>
      <c r="BP1" t="s">
        <v>97</v>
      </c>
      <c r="BQ1" t="s">
        <v>96</v>
      </c>
      <c r="BR1" t="s">
        <v>95</v>
      </c>
      <c r="BS1" t="s">
        <v>94</v>
      </c>
      <c r="BT1" t="s">
        <v>93</v>
      </c>
      <c r="BU1" t="s">
        <v>92</v>
      </c>
      <c r="BV1" t="s">
        <v>91</v>
      </c>
      <c r="BW1" t="s">
        <v>90</v>
      </c>
      <c r="BX1" t="s">
        <v>89</v>
      </c>
      <c r="BY1" t="s">
        <v>88</v>
      </c>
      <c r="BZ1" t="s">
        <v>87</v>
      </c>
      <c r="CA1" t="s">
        <v>86</v>
      </c>
      <c r="CB1" t="s">
        <v>85</v>
      </c>
      <c r="CC1" t="s">
        <v>84</v>
      </c>
      <c r="CD1" t="s">
        <v>83</v>
      </c>
      <c r="CE1" t="s">
        <v>82</v>
      </c>
      <c r="CF1" t="s">
        <v>81</v>
      </c>
      <c r="CG1" t="s">
        <v>80</v>
      </c>
      <c r="CH1" t="s">
        <v>79</v>
      </c>
      <c r="CI1" t="s">
        <v>78</v>
      </c>
      <c r="CJ1" t="s">
        <v>77</v>
      </c>
      <c r="CK1" t="s">
        <v>76</v>
      </c>
    </row>
    <row r="2" spans="1:94" x14ac:dyDescent="0.25">
      <c r="A2" t="s">
        <v>159</v>
      </c>
      <c r="B2">
        <v>271.10062014343083</v>
      </c>
      <c r="C2">
        <v>1391.2347723788985</v>
      </c>
      <c r="D2">
        <v>374.64056621910504</v>
      </c>
      <c r="E2">
        <v>570.45523410228941</v>
      </c>
      <c r="F2">
        <v>237.1306455170614</v>
      </c>
      <c r="G2">
        <v>1055.3966375526913</v>
      </c>
      <c r="H2">
        <v>149.29007755788049</v>
      </c>
      <c r="I2">
        <v>32.436245920891331</v>
      </c>
      <c r="J2">
        <v>46.647694969917367</v>
      </c>
      <c r="K2">
        <v>1349.6577497365568</v>
      </c>
      <c r="L2">
        <v>8.384551807186412</v>
      </c>
      <c r="M2">
        <v>222.01815354970617</v>
      </c>
      <c r="N2">
        <v>24.117790821054118</v>
      </c>
      <c r="O2">
        <v>65.933296495228134</v>
      </c>
      <c r="P2">
        <v>19.297652129339792</v>
      </c>
      <c r="Q2">
        <v>0.70508745499409486</v>
      </c>
      <c r="R2">
        <v>78.755945792299499</v>
      </c>
      <c r="S2">
        <v>224.40817578891165</v>
      </c>
      <c r="T2">
        <v>9.4825148474091421</v>
      </c>
      <c r="U2">
        <v>0.49673184716868563</v>
      </c>
      <c r="V2">
        <v>92.6055265271835</v>
      </c>
      <c r="W2">
        <v>703.66987546660607</v>
      </c>
      <c r="X2">
        <v>556.11698774163676</v>
      </c>
      <c r="Y2">
        <v>339.98306290407783</v>
      </c>
      <c r="Z2">
        <v>108.41873030615379</v>
      </c>
      <c r="AA2">
        <v>5.7143454942758192</v>
      </c>
      <c r="AB2">
        <v>508.16038666254832</v>
      </c>
      <c r="AC2">
        <v>66.292927998485666</v>
      </c>
      <c r="AD2">
        <v>4205.8839267502681</v>
      </c>
      <c r="AE2">
        <v>676.13830401516168</v>
      </c>
      <c r="AF2">
        <v>862.5177925257608</v>
      </c>
      <c r="AG2">
        <v>1393.2119955529861</v>
      </c>
      <c r="AH2">
        <v>858.31127089490201</v>
      </c>
      <c r="AI2">
        <v>12.040756565004948</v>
      </c>
      <c r="AJ2">
        <v>560.82748254646526</v>
      </c>
      <c r="AK2">
        <v>28.708170781061376</v>
      </c>
      <c r="AL2">
        <v>253.57359932193552</v>
      </c>
      <c r="AM2">
        <v>37.577375865539302</v>
      </c>
      <c r="AN2">
        <v>4.7542237297375589</v>
      </c>
      <c r="AO2">
        <v>773.72707265954568</v>
      </c>
      <c r="AP2">
        <v>86.391904685243873</v>
      </c>
      <c r="AQ2">
        <v>398.79853534684992</v>
      </c>
      <c r="AR2">
        <v>1255.7874251634457</v>
      </c>
      <c r="AS2">
        <v>249.35217548447127</v>
      </c>
      <c r="AT2">
        <v>450.47068443254375</v>
      </c>
      <c r="AU2">
        <v>1451.1178718364431</v>
      </c>
      <c r="AV2">
        <v>349.32198711125187</v>
      </c>
      <c r="AW2">
        <v>154.4046327857323</v>
      </c>
      <c r="AX2">
        <v>300.56189859326292</v>
      </c>
      <c r="AY2">
        <v>760.381842670222</v>
      </c>
      <c r="AZ2">
        <v>161.18287306175208</v>
      </c>
      <c r="BA2" s="110">
        <v>6.7745069984949806</v>
      </c>
      <c r="BB2" s="112">
        <v>180.74731662646209</v>
      </c>
      <c r="BC2">
        <v>101.98865866914062</v>
      </c>
      <c r="BD2">
        <v>157.51836427490284</v>
      </c>
      <c r="BE2">
        <v>1473.801707461254</v>
      </c>
      <c r="BF2">
        <v>470.91943704384522</v>
      </c>
      <c r="BG2">
        <v>131.62358138437401</v>
      </c>
      <c r="BH2">
        <v>1694.2069802472822</v>
      </c>
      <c r="BI2">
        <v>521.08176274061998</v>
      </c>
      <c r="BJ2">
        <v>295.44390585092458</v>
      </c>
      <c r="BK2">
        <v>1437.0527094228364</v>
      </c>
      <c r="BL2">
        <v>1982.7602760158386</v>
      </c>
      <c r="BM2">
        <v>763.83856898593024</v>
      </c>
      <c r="BN2">
        <v>96.432970422181896</v>
      </c>
      <c r="BO2">
        <v>969.17871089515847</v>
      </c>
      <c r="BP2">
        <v>383.76010846041589</v>
      </c>
      <c r="BQ2">
        <v>308.8817381657858</v>
      </c>
      <c r="BR2">
        <v>67.857412478260102</v>
      </c>
      <c r="BS2">
        <v>189.8206270320955</v>
      </c>
      <c r="BT2">
        <v>106.38744472834622</v>
      </c>
      <c r="BU2">
        <v>88.211479394737069</v>
      </c>
      <c r="BV2">
        <v>10.717837438735307</v>
      </c>
      <c r="BW2">
        <v>356.02982992958744</v>
      </c>
      <c r="BX2">
        <v>99.710908584298508</v>
      </c>
      <c r="BY2">
        <v>60.076720066324256</v>
      </c>
      <c r="BZ2">
        <v>96.142734878263568</v>
      </c>
      <c r="CA2">
        <v>429.58938033537419</v>
      </c>
      <c r="CB2">
        <v>130.80096537062349</v>
      </c>
      <c r="CC2">
        <v>7.6615002442603544</v>
      </c>
      <c r="CD2">
        <v>47.865591109588891</v>
      </c>
      <c r="CE2">
        <v>21.925373703819222</v>
      </c>
      <c r="CF2">
        <v>233.55872523602818</v>
      </c>
      <c r="CG2">
        <v>61.474970185959577</v>
      </c>
      <c r="CH2">
        <v>702.01076032129095</v>
      </c>
      <c r="CI2">
        <v>238.0221681857301</v>
      </c>
      <c r="CJ2">
        <v>0</v>
      </c>
      <c r="CK2">
        <v>0</v>
      </c>
      <c r="CN2" s="100">
        <f>SUM(B2:CK2)</f>
        <v>37721.471523001361</v>
      </c>
      <c r="CP2" s="99"/>
    </row>
    <row r="3" spans="1:94" x14ac:dyDescent="0.25">
      <c r="A3" t="s">
        <v>158</v>
      </c>
      <c r="B3">
        <v>2360.5617338960546</v>
      </c>
      <c r="C3">
        <v>3236.7454807619115</v>
      </c>
      <c r="D3">
        <v>716.48812650812636</v>
      </c>
      <c r="E3">
        <v>1344.9079533846102</v>
      </c>
      <c r="F3">
        <v>373.08640283675874</v>
      </c>
      <c r="G3">
        <v>1579.3163376274204</v>
      </c>
      <c r="H3">
        <v>133.7930368837159</v>
      </c>
      <c r="I3">
        <v>94.54193137048037</v>
      </c>
      <c r="J3">
        <v>68.341602053285925</v>
      </c>
      <c r="K3">
        <v>5041.1028586050143</v>
      </c>
      <c r="L3">
        <v>14.544921621089244</v>
      </c>
      <c r="M3">
        <v>339.61628013655695</v>
      </c>
      <c r="N3">
        <v>38.156229172816325</v>
      </c>
      <c r="O3">
        <v>102.6155731250702</v>
      </c>
      <c r="P3">
        <v>25.005566677918303</v>
      </c>
      <c r="Q3">
        <v>0.99627938038120867</v>
      </c>
      <c r="R3">
        <v>80.694396933723013</v>
      </c>
      <c r="S3">
        <v>270.17650073964256</v>
      </c>
      <c r="T3">
        <v>14.744156788855584</v>
      </c>
      <c r="U3">
        <v>1.1955096175975721</v>
      </c>
      <c r="V3">
        <v>118.55142082056652</v>
      </c>
      <c r="W3">
        <v>908.15884157256471</v>
      </c>
      <c r="X3">
        <v>739.39830212281424</v>
      </c>
      <c r="Y3">
        <v>3138.5077809864761</v>
      </c>
      <c r="Z3">
        <v>174.43924464718867</v>
      </c>
      <c r="AA3">
        <v>9.1652713278494886</v>
      </c>
      <c r="AB3">
        <v>985.76560371783194</v>
      </c>
      <c r="AC3">
        <v>113.66965382891857</v>
      </c>
      <c r="AD3">
        <v>7641.9923090761376</v>
      </c>
      <c r="AE3">
        <v>832.34641871358849</v>
      </c>
      <c r="AF3">
        <v>1513.0737900359975</v>
      </c>
      <c r="AG3">
        <v>2745.5057428572209</v>
      </c>
      <c r="AH3">
        <v>767.51838987821054</v>
      </c>
      <c r="AI3">
        <v>28.890659845186899</v>
      </c>
      <c r="AJ3">
        <v>928.68600269994442</v>
      </c>
      <c r="AK3">
        <v>73.521913637209849</v>
      </c>
      <c r="AL3">
        <v>329.85119303001846</v>
      </c>
      <c r="AM3">
        <v>72.130213466456482</v>
      </c>
      <c r="AN3">
        <v>7.1728629488613578</v>
      </c>
      <c r="AO3">
        <v>809.13436792011544</v>
      </c>
      <c r="AP3">
        <v>125.32540173297214</v>
      </c>
      <c r="AQ3">
        <v>396.5981569017523</v>
      </c>
      <c r="AR3">
        <v>1463.364354359147</v>
      </c>
      <c r="AS3">
        <v>300.76056089984371</v>
      </c>
      <c r="AT3">
        <v>680.12390447146208</v>
      </c>
      <c r="AU3">
        <v>4753.2011975792857</v>
      </c>
      <c r="AV3">
        <v>1571.047910526418</v>
      </c>
      <c r="AW3">
        <v>1556.1068359282851</v>
      </c>
      <c r="AX3">
        <v>1090.0956330715915</v>
      </c>
      <c r="AY3">
        <v>1067.4690797396752</v>
      </c>
      <c r="AZ3">
        <v>233.81453442959281</v>
      </c>
      <c r="BA3" s="110">
        <v>5.0807482360904777</v>
      </c>
      <c r="BB3" s="112">
        <v>545.53411920812994</v>
      </c>
      <c r="BC3">
        <v>112.67321913621311</v>
      </c>
      <c r="BD3">
        <v>251.35604255111386</v>
      </c>
      <c r="BE3">
        <v>3305.4870692948475</v>
      </c>
      <c r="BF3">
        <v>735.22067716896618</v>
      </c>
      <c r="BG3">
        <v>250.45936938920332</v>
      </c>
      <c r="BH3">
        <v>1992.2523083201349</v>
      </c>
      <c r="BI3">
        <v>1246.7768405254501</v>
      </c>
      <c r="BJ3">
        <v>547.02818820965365</v>
      </c>
      <c r="BK3">
        <v>3545.4662085217528</v>
      </c>
      <c r="BL3">
        <v>2990.6689113027319</v>
      </c>
      <c r="BM3">
        <v>2203.4536487429737</v>
      </c>
      <c r="BN3">
        <v>466.43267174259222</v>
      </c>
      <c r="BO3">
        <v>1884.562423791969</v>
      </c>
      <c r="BP3">
        <v>967.43538154788155</v>
      </c>
      <c r="BQ3">
        <v>874.78811458149721</v>
      </c>
      <c r="BR3">
        <v>133.14752894623763</v>
      </c>
      <c r="BS3">
        <v>567.45164432721958</v>
      </c>
      <c r="BT3">
        <v>276.65210962902131</v>
      </c>
      <c r="BU3">
        <v>653.31602309282732</v>
      </c>
      <c r="BV3">
        <v>79.378953620040178</v>
      </c>
      <c r="BW3">
        <v>2636.8449343327898</v>
      </c>
      <c r="BX3">
        <v>135.38727076016997</v>
      </c>
      <c r="BY3">
        <v>93.545881260673056</v>
      </c>
      <c r="BZ3">
        <v>204.62646648389949</v>
      </c>
      <c r="CA3">
        <v>5027.0587145183526</v>
      </c>
      <c r="CB3">
        <v>196.05738204995623</v>
      </c>
      <c r="CC3">
        <v>13.249814141808409</v>
      </c>
      <c r="CD3">
        <v>62.961766864422067</v>
      </c>
      <c r="CE3">
        <v>36.760764527155835</v>
      </c>
      <c r="CF3">
        <v>335.82911830507959</v>
      </c>
      <c r="CG3">
        <v>87.568345499060158</v>
      </c>
      <c r="CH3">
        <v>2408.3776835702533</v>
      </c>
      <c r="CI3">
        <v>362.72621602258386</v>
      </c>
      <c r="CJ3">
        <v>0</v>
      </c>
      <c r="CK3">
        <v>0</v>
      </c>
      <c r="CN3" s="100"/>
      <c r="CP3" s="99"/>
    </row>
    <row r="4" spans="1:94" x14ac:dyDescent="0.25">
      <c r="A4" t="s">
        <v>157</v>
      </c>
      <c r="B4">
        <v>2011.9650498276771</v>
      </c>
      <c r="C4">
        <v>1999.1584373757967</v>
      </c>
      <c r="D4">
        <v>885.70108607067561</v>
      </c>
      <c r="E4">
        <v>449.20921973490357</v>
      </c>
      <c r="F4">
        <v>141.59867893657733</v>
      </c>
      <c r="G4">
        <v>649.01283365153381</v>
      </c>
      <c r="H4">
        <v>264.3088856706533</v>
      </c>
      <c r="I4">
        <v>164.94354754167739</v>
      </c>
      <c r="J4">
        <v>107.08886820736677</v>
      </c>
      <c r="K4">
        <v>2008.1323379323053</v>
      </c>
      <c r="L4">
        <v>73.649092000982975</v>
      </c>
      <c r="M4">
        <v>1030.852021685715</v>
      </c>
      <c r="N4">
        <v>239.87320241658182</v>
      </c>
      <c r="O4">
        <v>147.02546396658539</v>
      </c>
      <c r="P4">
        <v>87.480560080676668</v>
      </c>
      <c r="Q4">
        <v>15.476413455598928</v>
      </c>
      <c r="R4">
        <v>157.76821293144485</v>
      </c>
      <c r="S4">
        <v>198.25351430233897</v>
      </c>
      <c r="T4">
        <v>26.790152812199402</v>
      </c>
      <c r="U4">
        <v>31.164138853655583</v>
      </c>
      <c r="V4">
        <v>392.85048757808653</v>
      </c>
      <c r="W4">
        <v>1312.9117167667468</v>
      </c>
      <c r="X4">
        <v>1641.1816442414131</v>
      </c>
      <c r="Y4">
        <v>231.65805101694392</v>
      </c>
      <c r="Z4">
        <v>226.90591348135135</v>
      </c>
      <c r="AA4">
        <v>13.725512470404576</v>
      </c>
      <c r="AB4">
        <v>1359.4513165180965</v>
      </c>
      <c r="AC4">
        <v>214.38356675562892</v>
      </c>
      <c r="AD4">
        <v>3741.7816728516514</v>
      </c>
      <c r="AE4">
        <v>1628.7980630429065</v>
      </c>
      <c r="AF4">
        <v>1332.3598063750319</v>
      </c>
      <c r="AG4">
        <v>8898.4723133754469</v>
      </c>
      <c r="AH4">
        <v>995.92278930386976</v>
      </c>
      <c r="AI4">
        <v>67.720709072876758</v>
      </c>
      <c r="AJ4">
        <v>1186.7177766413579</v>
      </c>
      <c r="AK4">
        <v>145.43686456262296</v>
      </c>
      <c r="AL4">
        <v>289.60252264157464</v>
      </c>
      <c r="AM4">
        <v>113.48263227546943</v>
      </c>
      <c r="AN4">
        <v>17.383927429986709</v>
      </c>
      <c r="AO4">
        <v>539.11151839658839</v>
      </c>
      <c r="AP4">
        <v>270.85677339087829</v>
      </c>
      <c r="AQ4">
        <v>300.3549952860364</v>
      </c>
      <c r="AR4">
        <v>2141.9892982110632</v>
      </c>
      <c r="AS4">
        <v>122.10457467697201</v>
      </c>
      <c r="AT4">
        <v>678.70472922536771</v>
      </c>
      <c r="AU4">
        <v>2788.5544981678709</v>
      </c>
      <c r="AV4">
        <v>2082.3089922374047</v>
      </c>
      <c r="AW4">
        <v>876.60933362940375</v>
      </c>
      <c r="AX4">
        <v>803.69169639582879</v>
      </c>
      <c r="AY4">
        <v>1130.3072762023676</v>
      </c>
      <c r="AZ4">
        <v>165.94820255814574</v>
      </c>
      <c r="BA4" s="110">
        <v>167.88280737683283</v>
      </c>
      <c r="BB4" s="112">
        <v>655.78041615310963</v>
      </c>
      <c r="BC4">
        <v>261.14715932921678</v>
      </c>
      <c r="BD4">
        <v>271.89747318062399</v>
      </c>
      <c r="BE4">
        <v>3408.3431523134877</v>
      </c>
      <c r="BF4">
        <v>728.72126154977741</v>
      </c>
      <c r="BG4">
        <v>772.27767973111963</v>
      </c>
      <c r="BH4">
        <v>2085.9226004969173</v>
      </c>
      <c r="BI4">
        <v>305.39430064565823</v>
      </c>
      <c r="BJ4">
        <v>223.75149233762639</v>
      </c>
      <c r="BK4">
        <v>1063.3413130671036</v>
      </c>
      <c r="BL4">
        <v>1488.7982995329535</v>
      </c>
      <c r="BM4">
        <v>629.96978345190473</v>
      </c>
      <c r="BN4">
        <v>115.5981294578197</v>
      </c>
      <c r="BO4">
        <v>543.33229186912638</v>
      </c>
      <c r="BP4">
        <v>344.52763851205373</v>
      </c>
      <c r="BQ4">
        <v>2614.2710255812399</v>
      </c>
      <c r="BR4">
        <v>443.93102917493644</v>
      </c>
      <c r="BS4">
        <v>800.75126771987982</v>
      </c>
      <c r="BT4">
        <v>344.25054841137063</v>
      </c>
      <c r="BU4">
        <v>719.58616729429048</v>
      </c>
      <c r="BV4">
        <v>87.430883340144263</v>
      </c>
      <c r="BW4">
        <v>2904.317471142595</v>
      </c>
      <c r="BX4">
        <v>190.15215797619328</v>
      </c>
      <c r="BY4">
        <v>135.53623702688628</v>
      </c>
      <c r="BZ4">
        <v>246.45874744606655</v>
      </c>
      <c r="CA4">
        <v>4820.8300694058389</v>
      </c>
      <c r="CB4">
        <v>310.84189685592304</v>
      </c>
      <c r="CC4">
        <v>8.5228430891717739</v>
      </c>
      <c r="CD4">
        <v>155.05634625191166</v>
      </c>
      <c r="CE4">
        <v>32.902518063069742</v>
      </c>
      <c r="CF4">
        <v>524.60403525198876</v>
      </c>
      <c r="CG4">
        <v>69.399761533380357</v>
      </c>
      <c r="CH4">
        <v>2766.6727909806546</v>
      </c>
      <c r="CI4">
        <v>336.02322883506923</v>
      </c>
      <c r="CJ4">
        <v>0</v>
      </c>
      <c r="CK4">
        <v>0</v>
      </c>
      <c r="CN4" s="100"/>
      <c r="CP4" s="99"/>
    </row>
    <row r="5" spans="1:94" x14ac:dyDescent="0.25">
      <c r="A5" t="s">
        <v>156</v>
      </c>
      <c r="B5">
        <v>867.64317423822376</v>
      </c>
      <c r="C5">
        <v>1321.3935982107371</v>
      </c>
      <c r="D5">
        <v>832.24343698399844</v>
      </c>
      <c r="E5">
        <v>5002.5227945643383</v>
      </c>
      <c r="F5">
        <v>28.318747533340147</v>
      </c>
      <c r="G5">
        <v>60.923481048455287</v>
      </c>
      <c r="H5">
        <v>31.956840204406344</v>
      </c>
      <c r="I5">
        <v>513.11064854732672</v>
      </c>
      <c r="J5">
        <v>105.351171270466</v>
      </c>
      <c r="K5">
        <v>1398.2226566655263</v>
      </c>
      <c r="L5">
        <v>22.349594513589398</v>
      </c>
      <c r="M5">
        <v>526.85296158004303</v>
      </c>
      <c r="N5">
        <v>190.05045899974044</v>
      </c>
      <c r="O5">
        <v>219.12801117772452</v>
      </c>
      <c r="P5">
        <v>105.50864409070365</v>
      </c>
      <c r="Q5">
        <v>12.996047340731405</v>
      </c>
      <c r="R5">
        <v>177.65422071066325</v>
      </c>
      <c r="S5">
        <v>221.4734971345051</v>
      </c>
      <c r="T5">
        <v>11.437054240140201</v>
      </c>
      <c r="U5">
        <v>35.558911049987756</v>
      </c>
      <c r="V5">
        <v>283.50028369497414</v>
      </c>
      <c r="W5">
        <v>581.74099779134303</v>
      </c>
      <c r="X5">
        <v>746.42043974559692</v>
      </c>
      <c r="Y5">
        <v>321.74894585573384</v>
      </c>
      <c r="Z5">
        <v>92.151295075489116</v>
      </c>
      <c r="AA5">
        <v>19.269810214584204</v>
      </c>
      <c r="AB5">
        <v>964.22087854141705</v>
      </c>
      <c r="AC5">
        <v>138.46915808436017</v>
      </c>
      <c r="AD5">
        <v>190.69973984014044</v>
      </c>
      <c r="AE5">
        <v>597.59561891487783</v>
      </c>
      <c r="AF5">
        <v>316.08643952624072</v>
      </c>
      <c r="AG5">
        <v>9876.3664455014932</v>
      </c>
      <c r="AH5">
        <v>205.17944919682904</v>
      </c>
      <c r="AI5">
        <v>31.627558266352047</v>
      </c>
      <c r="AJ5">
        <v>1251.4456106172804</v>
      </c>
      <c r="AK5">
        <v>87.904392824840642</v>
      </c>
      <c r="AL5">
        <v>264.48467227098354</v>
      </c>
      <c r="AM5">
        <v>61.544332628167403</v>
      </c>
      <c r="AN5">
        <v>9.3316889256454587</v>
      </c>
      <c r="AO5">
        <v>65.526743295663834</v>
      </c>
      <c r="AP5">
        <v>29.989078614893806</v>
      </c>
      <c r="AQ5">
        <v>115.05912380792077</v>
      </c>
      <c r="AR5">
        <v>1014.6758147751461</v>
      </c>
      <c r="AS5">
        <v>72.981683784480211</v>
      </c>
      <c r="AT5">
        <v>477.12228857672494</v>
      </c>
      <c r="AU5">
        <v>1363.761720947158</v>
      </c>
      <c r="AV5">
        <v>522.81472459949032</v>
      </c>
      <c r="AW5">
        <v>400.0936450916484</v>
      </c>
      <c r="AX5">
        <v>656.6269458068731</v>
      </c>
      <c r="AY5">
        <v>881.62327477481494</v>
      </c>
      <c r="AZ5">
        <v>156.09083010882739</v>
      </c>
      <c r="BA5" s="110">
        <v>100.56813549243751</v>
      </c>
      <c r="BB5" s="112">
        <v>354.492600915911</v>
      </c>
      <c r="BC5">
        <v>218.23415062345131</v>
      </c>
      <c r="BD5">
        <v>102.79327686341759</v>
      </c>
      <c r="BE5">
        <v>2495.1380719205908</v>
      </c>
      <c r="BF5">
        <v>441.8028852122867</v>
      </c>
      <c r="BG5">
        <v>473.63161660827308</v>
      </c>
      <c r="BH5">
        <v>2666.4042402785935</v>
      </c>
      <c r="BI5">
        <v>108.56024868277032</v>
      </c>
      <c r="BJ5">
        <v>167.77819617676036</v>
      </c>
      <c r="BK5">
        <v>1246.7433552168486</v>
      </c>
      <c r="BL5">
        <v>419.66421377174191</v>
      </c>
      <c r="BM5">
        <v>385.15123152548983</v>
      </c>
      <c r="BN5">
        <v>6.9899032019704874</v>
      </c>
      <c r="BO5">
        <v>1004.5342329453271</v>
      </c>
      <c r="BP5">
        <v>98.253940279539549</v>
      </c>
      <c r="BQ5">
        <v>426.68012784378254</v>
      </c>
      <c r="BR5">
        <v>201.76704341950619</v>
      </c>
      <c r="BS5">
        <v>411.98465477582585</v>
      </c>
      <c r="BT5">
        <v>334.62731462471015</v>
      </c>
      <c r="BU5">
        <v>836.82940231102043</v>
      </c>
      <c r="BV5">
        <v>101.67612604917562</v>
      </c>
      <c r="BW5">
        <v>3377.5221981216032</v>
      </c>
      <c r="BX5">
        <v>78.091751604954354</v>
      </c>
      <c r="BY5">
        <v>76.467419440329095</v>
      </c>
      <c r="BZ5">
        <v>191.38186801026518</v>
      </c>
      <c r="CA5">
        <v>2547.9808763279848</v>
      </c>
      <c r="CB5">
        <v>448.46315718484948</v>
      </c>
      <c r="CC5">
        <v>6.1356578011183531</v>
      </c>
      <c r="CD5">
        <v>94.407785156636521</v>
      </c>
      <c r="CE5">
        <v>23.73325367532377</v>
      </c>
      <c r="CF5">
        <v>372.35472504008709</v>
      </c>
      <c r="CG5">
        <v>77.629171707609032</v>
      </c>
      <c r="CH5">
        <v>4002.9925818603574</v>
      </c>
      <c r="CI5">
        <v>234.44065053296143</v>
      </c>
      <c r="CJ5">
        <v>0</v>
      </c>
      <c r="CK5">
        <v>0</v>
      </c>
      <c r="CN5" s="100"/>
      <c r="CP5" s="99"/>
    </row>
    <row r="6" spans="1:94" x14ac:dyDescent="0.25">
      <c r="A6" t="s">
        <v>155</v>
      </c>
      <c r="B6">
        <v>115.23509426346425</v>
      </c>
      <c r="C6">
        <v>326.84267350457014</v>
      </c>
      <c r="D6">
        <v>288.80162499074879</v>
      </c>
      <c r="E6">
        <v>181.55059763736324</v>
      </c>
      <c r="F6">
        <v>108.88720795981149</v>
      </c>
      <c r="G6">
        <v>381.68987581758938</v>
      </c>
      <c r="H6">
        <v>1.761039595021557E-4</v>
      </c>
      <c r="I6">
        <v>241.54660919618001</v>
      </c>
      <c r="J6">
        <v>14.983641147261769</v>
      </c>
      <c r="K6">
        <v>316.43701543179247</v>
      </c>
      <c r="L6">
        <v>13.515755510228621</v>
      </c>
      <c r="M6">
        <v>95.24462380704324</v>
      </c>
      <c r="N6">
        <v>21.178382239472413</v>
      </c>
      <c r="O6">
        <v>13.940605648948535</v>
      </c>
      <c r="P6">
        <v>35.785274553863296</v>
      </c>
      <c r="Q6">
        <v>4.3157976286900759</v>
      </c>
      <c r="R6">
        <v>114.56710413482584</v>
      </c>
      <c r="S6">
        <v>117.55897526023308</v>
      </c>
      <c r="T6">
        <v>4.5085191272255525</v>
      </c>
      <c r="U6">
        <v>12.577631705721261</v>
      </c>
      <c r="V6">
        <v>140.28511411345687</v>
      </c>
      <c r="W6">
        <v>277.87578986991701</v>
      </c>
      <c r="X6">
        <v>381.96683579678825</v>
      </c>
      <c r="Y6">
        <v>93.069890622416963</v>
      </c>
      <c r="Z6">
        <v>21.374418970022436</v>
      </c>
      <c r="AA6">
        <v>2.3004821867819669</v>
      </c>
      <c r="AB6">
        <v>186.9080513725622</v>
      </c>
      <c r="AC6">
        <v>56.385789139994181</v>
      </c>
      <c r="AD6">
        <v>1665.5037486991516</v>
      </c>
      <c r="AE6">
        <v>619.78230736611135</v>
      </c>
      <c r="AF6">
        <v>247.82684879556061</v>
      </c>
      <c r="AG6">
        <v>1574.602066082459</v>
      </c>
      <c r="AH6">
        <v>390.12401403926168</v>
      </c>
      <c r="AI6">
        <v>5.3788377874242039</v>
      </c>
      <c r="AJ6">
        <v>352.85178851782194</v>
      </c>
      <c r="AK6">
        <v>7.9782024876462403</v>
      </c>
      <c r="AL6">
        <v>28.764282542420244</v>
      </c>
      <c r="AM6">
        <v>16.299937371083498</v>
      </c>
      <c r="AN6">
        <v>1.3450627253158425</v>
      </c>
      <c r="AO6">
        <v>172.43830557281842</v>
      </c>
      <c r="AP6">
        <v>75.244947537589127</v>
      </c>
      <c r="AQ6">
        <v>99.208471144928623</v>
      </c>
      <c r="AR6">
        <v>414.07361044622951</v>
      </c>
      <c r="AS6">
        <v>27.03947905553672</v>
      </c>
      <c r="AT6">
        <v>208.62961818741778</v>
      </c>
      <c r="AU6">
        <v>1025.7287173882621</v>
      </c>
      <c r="AV6">
        <v>653.67233221198615</v>
      </c>
      <c r="AW6">
        <v>185.28980981810813</v>
      </c>
      <c r="AX6">
        <v>173.59003766189088</v>
      </c>
      <c r="AY6">
        <v>441.13363532055513</v>
      </c>
      <c r="AZ6">
        <v>51.576780617606893</v>
      </c>
      <c r="BA6" s="110">
        <v>99.911500608804033</v>
      </c>
      <c r="BB6" s="112">
        <v>81.30910697372687</v>
      </c>
      <c r="BC6">
        <v>39.609762034023923</v>
      </c>
      <c r="BD6">
        <v>28.197403687792974</v>
      </c>
      <c r="BE6">
        <v>670.11261647940034</v>
      </c>
      <c r="BF6">
        <v>103.83784285355253</v>
      </c>
      <c r="BG6">
        <v>169.67084288270834</v>
      </c>
      <c r="BH6">
        <v>877.35895363539737</v>
      </c>
      <c r="BI6">
        <v>143.49435945311512</v>
      </c>
      <c r="BJ6">
        <v>67.866396904960538</v>
      </c>
      <c r="BK6">
        <v>427.69306312174086</v>
      </c>
      <c r="BL6">
        <v>569.45065258305272</v>
      </c>
      <c r="BM6">
        <v>255.73856534761487</v>
      </c>
      <c r="BN6">
        <v>38.148719828973249</v>
      </c>
      <c r="BO6">
        <v>168.15062355682383</v>
      </c>
      <c r="BP6">
        <v>127.57797771569469</v>
      </c>
      <c r="BQ6">
        <v>153.65830433404017</v>
      </c>
      <c r="BR6">
        <v>37.395568948783279</v>
      </c>
      <c r="BS6">
        <v>158.83663618559441</v>
      </c>
      <c r="BT6">
        <v>125.38276745969351</v>
      </c>
      <c r="BU6">
        <v>298.39848997907228</v>
      </c>
      <c r="BV6">
        <v>36.25589922654212</v>
      </c>
      <c r="BW6">
        <v>1204.3643794146965</v>
      </c>
      <c r="BX6">
        <v>23.779508817026699</v>
      </c>
      <c r="BY6">
        <v>19.94360776626284</v>
      </c>
      <c r="BZ6">
        <v>61.261400054115704</v>
      </c>
      <c r="CA6">
        <v>1481.6024329108277</v>
      </c>
      <c r="CB6">
        <v>308.10627944141601</v>
      </c>
      <c r="CC6">
        <v>1.0576440978960093</v>
      </c>
      <c r="CD6">
        <v>17.587882696040111</v>
      </c>
      <c r="CE6">
        <v>9.3992305544215835</v>
      </c>
      <c r="CF6">
        <v>104.45330070802353</v>
      </c>
      <c r="CG6">
        <v>33.552801449410012</v>
      </c>
      <c r="CH6">
        <v>1933.2455251708179</v>
      </c>
      <c r="CI6">
        <v>30.301754168361693</v>
      </c>
      <c r="CJ6">
        <v>0</v>
      </c>
      <c r="CK6">
        <v>0</v>
      </c>
      <c r="CN6" s="100"/>
      <c r="CP6" s="99"/>
    </row>
    <row r="7" spans="1:94" x14ac:dyDescent="0.25">
      <c r="A7" t="s">
        <v>154</v>
      </c>
      <c r="B7">
        <v>769.77436605664604</v>
      </c>
      <c r="C7">
        <v>1626.7063782981327</v>
      </c>
      <c r="D7">
        <v>2758.9987541485757</v>
      </c>
      <c r="E7">
        <v>1657.1254490136328</v>
      </c>
      <c r="F7">
        <v>507.7992713958987</v>
      </c>
      <c r="G7">
        <v>2464.4019897929043</v>
      </c>
      <c r="H7">
        <v>70.172902997599962</v>
      </c>
      <c r="I7">
        <v>407.50475495115654</v>
      </c>
      <c r="J7">
        <v>70.265058647210793</v>
      </c>
      <c r="K7">
        <v>3703.8561632560718</v>
      </c>
      <c r="L7">
        <v>32.126319343284699</v>
      </c>
      <c r="M7">
        <v>229.64033539300954</v>
      </c>
      <c r="N7">
        <v>133.75225286154242</v>
      </c>
      <c r="O7">
        <v>38.710931776748225</v>
      </c>
      <c r="P7">
        <v>92.467475467338929</v>
      </c>
      <c r="Q7">
        <v>12.948976948314897</v>
      </c>
      <c r="R7">
        <v>298.1775853191117</v>
      </c>
      <c r="S7">
        <v>293.76633085277717</v>
      </c>
      <c r="T7">
        <v>15.97400296994843</v>
      </c>
      <c r="U7">
        <v>36.54103219333841</v>
      </c>
      <c r="V7">
        <v>364.0098043429872</v>
      </c>
      <c r="W7">
        <v>1533.5530454875388</v>
      </c>
      <c r="X7">
        <v>1747.0035178472451</v>
      </c>
      <c r="Y7">
        <v>250.17007448984612</v>
      </c>
      <c r="Z7">
        <v>82.980933176014631</v>
      </c>
      <c r="AA7">
        <v>16.462754123407798</v>
      </c>
      <c r="AB7">
        <v>736.83389056355315</v>
      </c>
      <c r="AC7">
        <v>162.07239163387501</v>
      </c>
      <c r="AD7">
        <v>1396.6541644019576</v>
      </c>
      <c r="AE7">
        <v>6203.5093570332465</v>
      </c>
      <c r="AF7">
        <v>1818.0125383734469</v>
      </c>
      <c r="AG7">
        <v>4702.1616682584963</v>
      </c>
      <c r="AH7">
        <v>2911.8736270071472</v>
      </c>
      <c r="AI7">
        <v>22.302382311803104</v>
      </c>
      <c r="AJ7">
        <v>684.11701776710379</v>
      </c>
      <c r="AK7">
        <v>23.013049125623301</v>
      </c>
      <c r="AL7">
        <v>45.300343666544535</v>
      </c>
      <c r="AM7">
        <v>32.555940012227794</v>
      </c>
      <c r="AN7">
        <v>2.1157778476102149</v>
      </c>
      <c r="AO7">
        <v>1592.0410707194662</v>
      </c>
      <c r="AP7">
        <v>796.40977533744399</v>
      </c>
      <c r="AQ7">
        <v>687.15181037846901</v>
      </c>
      <c r="AR7">
        <v>3135.5230058971943</v>
      </c>
      <c r="AS7">
        <v>52.253907002353614</v>
      </c>
      <c r="AT7">
        <v>539.90584560599711</v>
      </c>
      <c r="AU7">
        <v>9561.175230759809</v>
      </c>
      <c r="AV7">
        <v>7229.3348338450933</v>
      </c>
      <c r="AW7">
        <v>2136.222935606434</v>
      </c>
      <c r="AX7">
        <v>1910.2729815632892</v>
      </c>
      <c r="AY7">
        <v>1030.0970845353575</v>
      </c>
      <c r="AZ7">
        <v>122.18599473735357</v>
      </c>
      <c r="BA7" s="110">
        <v>11.316471647098531</v>
      </c>
      <c r="BB7" s="112">
        <v>168.01130892900088</v>
      </c>
      <c r="BC7">
        <v>74.660940468200565</v>
      </c>
      <c r="BD7">
        <v>73.102706603482929</v>
      </c>
      <c r="BE7">
        <v>6833.8468358015798</v>
      </c>
      <c r="BF7">
        <v>205.29488138947787</v>
      </c>
      <c r="BG7">
        <v>407.71072746027966</v>
      </c>
      <c r="BH7">
        <v>6452.4104300837816</v>
      </c>
      <c r="BI7">
        <v>893.03098907753883</v>
      </c>
      <c r="BJ7">
        <v>701.46080856175581</v>
      </c>
      <c r="BK7">
        <v>4240.4553177893922</v>
      </c>
      <c r="BL7">
        <v>5783.2064892414592</v>
      </c>
      <c r="BM7">
        <v>2188.2576094759797</v>
      </c>
      <c r="BN7">
        <v>421.64019806058297</v>
      </c>
      <c r="BO7">
        <v>1375.1066957360563</v>
      </c>
      <c r="BP7">
        <v>1211.5406727499726</v>
      </c>
      <c r="BQ7">
        <v>1757.6916347981037</v>
      </c>
      <c r="BR7">
        <v>90.009059021941411</v>
      </c>
      <c r="BS7">
        <v>707.57075172665827</v>
      </c>
      <c r="BT7">
        <v>1011.0247418543469</v>
      </c>
      <c r="BU7">
        <v>1065.9105419584457</v>
      </c>
      <c r="BV7">
        <v>129.50985508158789</v>
      </c>
      <c r="BW7">
        <v>4302.1152300985159</v>
      </c>
      <c r="BX7">
        <v>44.480799252719457</v>
      </c>
      <c r="BY7">
        <v>45.613465375036377</v>
      </c>
      <c r="BZ7">
        <v>160.32921601830043</v>
      </c>
      <c r="CA7">
        <v>14649.995599093934</v>
      </c>
      <c r="CB7">
        <v>746.37043959933408</v>
      </c>
      <c r="CC7">
        <v>1.8429500593179007</v>
      </c>
      <c r="CD7">
        <v>47.16127414516523</v>
      </c>
      <c r="CE7">
        <v>22.404186841739236</v>
      </c>
      <c r="CF7">
        <v>257.30388716147388</v>
      </c>
      <c r="CG7">
        <v>86.758125491372837</v>
      </c>
      <c r="CH7">
        <v>5830.6614243968843</v>
      </c>
      <c r="CI7">
        <v>49.515522066866396</v>
      </c>
      <c r="CJ7">
        <v>0</v>
      </c>
      <c r="CK7">
        <v>0</v>
      </c>
      <c r="CN7" s="100"/>
      <c r="CP7" s="99"/>
    </row>
    <row r="8" spans="1:94" x14ac:dyDescent="0.25">
      <c r="A8" t="s">
        <v>153</v>
      </c>
      <c r="B8">
        <v>16.022677930253469</v>
      </c>
      <c r="C8">
        <v>1726.5640258008943</v>
      </c>
      <c r="D8">
        <v>401.83049809640568</v>
      </c>
      <c r="E8">
        <v>22.793355500132058</v>
      </c>
      <c r="F8">
        <v>1.731043976676621</v>
      </c>
      <c r="G8">
        <v>1.5404140557001009</v>
      </c>
      <c r="H8">
        <v>43481.078584216193</v>
      </c>
      <c r="I8">
        <v>0.28130284163033409</v>
      </c>
      <c r="J8">
        <v>3683.4875615473729</v>
      </c>
      <c r="K8">
        <v>20.14387424317675</v>
      </c>
      <c r="L8">
        <v>3.8532947054218298</v>
      </c>
      <c r="M8">
        <v>885.92611579724928</v>
      </c>
      <c r="N8">
        <v>34.941656770423599</v>
      </c>
      <c r="O8">
        <v>14.260827170743234</v>
      </c>
      <c r="P8">
        <v>1.7161390917374271</v>
      </c>
      <c r="Q8">
        <v>0.14383771407213497</v>
      </c>
      <c r="R8">
        <v>2.4247297591518109</v>
      </c>
      <c r="S8">
        <v>0.2767838370401916</v>
      </c>
      <c r="T8">
        <v>1.050772253797883E-2</v>
      </c>
      <c r="U8">
        <v>0</v>
      </c>
      <c r="V8">
        <v>0.39185808494363061</v>
      </c>
      <c r="W8">
        <v>1056.5941739848577</v>
      </c>
      <c r="X8">
        <v>2047.2085818791807</v>
      </c>
      <c r="Y8">
        <v>462.9796705295783</v>
      </c>
      <c r="Z8">
        <v>0.39435396889338192</v>
      </c>
      <c r="AA8">
        <v>0.78768641507567094</v>
      </c>
      <c r="AB8">
        <v>117.74547106989303</v>
      </c>
      <c r="AC8">
        <v>4.0175444178711581</v>
      </c>
      <c r="AD8">
        <v>5.5278174264857753</v>
      </c>
      <c r="AE8">
        <v>0.8193864507567703</v>
      </c>
      <c r="AF8">
        <v>5.5647973580447641</v>
      </c>
      <c r="AG8">
        <v>1209.1871913511325</v>
      </c>
      <c r="AH8">
        <v>0.99818186538281328</v>
      </c>
      <c r="AI8">
        <v>2807.2165750489776</v>
      </c>
      <c r="AJ8">
        <v>103673.26059398131</v>
      </c>
      <c r="AK8">
        <v>5992.2092012881258</v>
      </c>
      <c r="AL8">
        <v>6.1415650153712207</v>
      </c>
      <c r="AM8">
        <v>12.454253068946013</v>
      </c>
      <c r="AN8">
        <v>64.31601555459801</v>
      </c>
      <c r="AO8">
        <v>2.7308471254485434</v>
      </c>
      <c r="AP8">
        <v>0.50303080855199367</v>
      </c>
      <c r="AQ8">
        <v>1.4239078897292872</v>
      </c>
      <c r="AR8">
        <v>4.0077289955929958</v>
      </c>
      <c r="AS8">
        <v>1.1158754784668796</v>
      </c>
      <c r="AT8">
        <v>4.3639158981944552</v>
      </c>
      <c r="AU8">
        <v>7.0804533326054457</v>
      </c>
      <c r="AV8">
        <v>9.344230951558222</v>
      </c>
      <c r="AW8">
        <v>15.061124044163709</v>
      </c>
      <c r="AX8">
        <v>2.9595002049485828</v>
      </c>
      <c r="AY8">
        <v>5.8035534429293856</v>
      </c>
      <c r="AZ8">
        <v>50.245623856159078</v>
      </c>
      <c r="BA8" s="110">
        <v>59.47934373937872</v>
      </c>
      <c r="BB8" s="112">
        <v>7.6344343221392776</v>
      </c>
      <c r="BC8">
        <v>1773.669323191438</v>
      </c>
      <c r="BD8">
        <v>1.3397348459666092</v>
      </c>
      <c r="BE8">
        <v>30.898308123444313</v>
      </c>
      <c r="BF8">
        <v>34.86802995556743</v>
      </c>
      <c r="BG8">
        <v>160.5188547142028</v>
      </c>
      <c r="BH8">
        <v>3.8634421953748181</v>
      </c>
      <c r="BI8">
        <v>4.33025589661937</v>
      </c>
      <c r="BJ8">
        <v>3.716736016773722</v>
      </c>
      <c r="BK8">
        <v>60.690723974996693</v>
      </c>
      <c r="BL8">
        <v>2.8658273892166304</v>
      </c>
      <c r="BM8">
        <v>3.7914151286892088</v>
      </c>
      <c r="BN8">
        <v>0.10501991489934541</v>
      </c>
      <c r="BO8">
        <v>1.9827158942515084</v>
      </c>
      <c r="BP8">
        <v>0.74524811409179315</v>
      </c>
      <c r="BQ8">
        <v>308.63183753932663</v>
      </c>
      <c r="BR8">
        <v>183.54703394544882</v>
      </c>
      <c r="BS8">
        <v>153.9853179414161</v>
      </c>
      <c r="BT8">
        <v>9.5766397219768233</v>
      </c>
      <c r="BU8">
        <v>147.44700775610909</v>
      </c>
      <c r="BV8">
        <v>17.915049954963187</v>
      </c>
      <c r="BW8">
        <v>595.10999537965006</v>
      </c>
      <c r="BX8">
        <v>93.848601357193118</v>
      </c>
      <c r="BY8">
        <v>35.222852403169668</v>
      </c>
      <c r="BZ8">
        <v>2013.2625512341322</v>
      </c>
      <c r="CA8">
        <v>18.412215893050504</v>
      </c>
      <c r="CB8">
        <v>15.923898846734089</v>
      </c>
      <c r="CC8">
        <v>3.0338136963821892E-2</v>
      </c>
      <c r="CD8">
        <v>0.64253583709966067</v>
      </c>
      <c r="CE8">
        <v>4.1869243687203586E-2</v>
      </c>
      <c r="CF8">
        <v>18.976165277150194</v>
      </c>
      <c r="CG8">
        <v>0.16322962426143156</v>
      </c>
      <c r="CH8">
        <v>13.791286406458259</v>
      </c>
      <c r="CI8">
        <v>678.75261675645731</v>
      </c>
      <c r="CJ8">
        <v>0</v>
      </c>
      <c r="CK8">
        <v>0</v>
      </c>
      <c r="CN8" s="100"/>
      <c r="CP8" s="99"/>
    </row>
    <row r="9" spans="1:94" x14ac:dyDescent="0.25">
      <c r="A9" t="s">
        <v>152</v>
      </c>
      <c r="B9">
        <v>3.2040707235591741</v>
      </c>
      <c r="C9">
        <v>10.577035622441983</v>
      </c>
      <c r="D9">
        <v>157.37210322946106</v>
      </c>
      <c r="E9">
        <v>150.87855730487365</v>
      </c>
      <c r="F9">
        <v>1.0898237855485076</v>
      </c>
      <c r="G9">
        <v>0</v>
      </c>
      <c r="H9">
        <v>4.0141058794958235</v>
      </c>
      <c r="I9">
        <v>2394.227481718106</v>
      </c>
      <c r="J9">
        <v>1.8129033463300859</v>
      </c>
      <c r="K9">
        <v>14.948680983440569</v>
      </c>
      <c r="L9">
        <v>4.2864195949390067E-2</v>
      </c>
      <c r="M9">
        <v>7.5642698734217761E-3</v>
      </c>
      <c r="N9">
        <v>0</v>
      </c>
      <c r="O9">
        <v>1.1346404810132665E-2</v>
      </c>
      <c r="P9">
        <v>5.6732024050663327E-2</v>
      </c>
      <c r="Q9">
        <v>1.008569316456237E-2</v>
      </c>
      <c r="R9">
        <v>0</v>
      </c>
      <c r="S9">
        <v>0.11472475974689694</v>
      </c>
      <c r="T9">
        <v>0</v>
      </c>
      <c r="U9">
        <v>0</v>
      </c>
      <c r="V9">
        <v>2.0171386329124741E-2</v>
      </c>
      <c r="W9">
        <v>10.225632157220671</v>
      </c>
      <c r="X9">
        <v>12.876908747855007</v>
      </c>
      <c r="Y9">
        <v>2.5214232911405926E-3</v>
      </c>
      <c r="Z9">
        <v>1.3867828101273259E-2</v>
      </c>
      <c r="AA9">
        <v>0</v>
      </c>
      <c r="AB9">
        <v>114.16549849484106</v>
      </c>
      <c r="AC9">
        <v>9.077123848106132E-2</v>
      </c>
      <c r="AD9">
        <v>3.9082061012679178E-2</v>
      </c>
      <c r="AE9">
        <v>6.6817717215225697E-2</v>
      </c>
      <c r="AF9">
        <v>46.562451593181748</v>
      </c>
      <c r="AG9">
        <v>0.65178792075984315</v>
      </c>
      <c r="AH9">
        <v>5.0428465822811852E-3</v>
      </c>
      <c r="AI9">
        <v>5.5471312405093037E-2</v>
      </c>
      <c r="AJ9">
        <v>3.7279243359513647</v>
      </c>
      <c r="AK9">
        <v>3.1517791139257401E-2</v>
      </c>
      <c r="AL9">
        <v>35.075519403056781</v>
      </c>
      <c r="AM9">
        <v>3.782134936710888E-3</v>
      </c>
      <c r="AN9">
        <v>0</v>
      </c>
      <c r="AO9">
        <v>4.2864195949390067E-2</v>
      </c>
      <c r="AP9">
        <v>53.640275933443988</v>
      </c>
      <c r="AQ9">
        <v>1.4844041916858235</v>
      </c>
      <c r="AR9">
        <v>103.0346760949429</v>
      </c>
      <c r="AS9">
        <v>11.916246473930439</v>
      </c>
      <c r="AT9">
        <v>5.2016962496230423</v>
      </c>
      <c r="AU9">
        <v>10.283055250299144</v>
      </c>
      <c r="AV9">
        <v>38.951848852682474</v>
      </c>
      <c r="AW9">
        <v>3.3534929772169879</v>
      </c>
      <c r="AX9">
        <v>24.579412897593379</v>
      </c>
      <c r="AY9">
        <v>1.2607116455702963E-3</v>
      </c>
      <c r="AZ9">
        <v>23.79008526221434</v>
      </c>
      <c r="BA9" s="110">
        <v>0</v>
      </c>
      <c r="BB9" s="112">
        <v>1.4851183184818091</v>
      </c>
      <c r="BC9">
        <v>4.2170804544326401</v>
      </c>
      <c r="BD9">
        <v>7.7924586812700021</v>
      </c>
      <c r="BE9">
        <v>1248.4464037545847</v>
      </c>
      <c r="BF9">
        <v>28.286441988640522</v>
      </c>
      <c r="BG9">
        <v>0</v>
      </c>
      <c r="BH9">
        <v>671.59861179095253</v>
      </c>
      <c r="BI9">
        <v>0</v>
      </c>
      <c r="BJ9">
        <v>8.8249815189920724E-3</v>
      </c>
      <c r="BK9">
        <v>0.5237977650767246</v>
      </c>
      <c r="BL9">
        <v>0</v>
      </c>
      <c r="BM9">
        <v>0.70345475930203849</v>
      </c>
      <c r="BN9">
        <v>0.30192368491944588</v>
      </c>
      <c r="BO9">
        <v>0</v>
      </c>
      <c r="BP9">
        <v>0.82954826278525484</v>
      </c>
      <c r="BQ9">
        <v>48.266275458512268</v>
      </c>
      <c r="BR9">
        <v>8.0307331822827841</v>
      </c>
      <c r="BS9">
        <v>6.5071017265640716</v>
      </c>
      <c r="BT9">
        <v>95.562896119634587</v>
      </c>
      <c r="BU9">
        <v>157.34068300190754</v>
      </c>
      <c r="BV9">
        <v>19.117147501492205</v>
      </c>
      <c r="BW9">
        <v>635.04179948620674</v>
      </c>
      <c r="BX9">
        <v>2.0296340547372433</v>
      </c>
      <c r="BY9">
        <v>3.4763621000761709</v>
      </c>
      <c r="BZ9">
        <v>665.17777636020855</v>
      </c>
      <c r="CA9">
        <v>3.0616326465359176</v>
      </c>
      <c r="CB9">
        <v>2.8416440491154473</v>
      </c>
      <c r="CC9">
        <v>1.1459868858233992</v>
      </c>
      <c r="CD9">
        <v>37.833956483564585</v>
      </c>
      <c r="CE9">
        <v>1.3729149820260527</v>
      </c>
      <c r="CF9">
        <v>44.798551334450458</v>
      </c>
      <c r="CG9">
        <v>3.1883397516472791</v>
      </c>
      <c r="CH9">
        <v>712.66318925350697</v>
      </c>
      <c r="CI9">
        <v>7.6966445962066565</v>
      </c>
      <c r="CJ9">
        <v>0</v>
      </c>
      <c r="CK9">
        <v>0</v>
      </c>
      <c r="CN9" s="100"/>
      <c r="CP9" s="99"/>
    </row>
    <row r="10" spans="1:94" x14ac:dyDescent="0.25">
      <c r="A10" t="s">
        <v>151</v>
      </c>
      <c r="B10">
        <v>86.488323563827777</v>
      </c>
      <c r="C10">
        <v>8142.446309142565</v>
      </c>
      <c r="D10">
        <v>2.7421962883465175E-5</v>
      </c>
      <c r="E10">
        <v>3.6607645031620995E-5</v>
      </c>
      <c r="F10">
        <v>2.8522381099346317E-3</v>
      </c>
      <c r="G10">
        <v>5.6284817084288127E-6</v>
      </c>
      <c r="H10">
        <v>73.539890320171949</v>
      </c>
      <c r="I10">
        <v>1.5084330978589218E-6</v>
      </c>
      <c r="J10">
        <v>4841.5708010687176</v>
      </c>
      <c r="K10">
        <v>11.650956940186429</v>
      </c>
      <c r="L10">
        <v>3.1519497567201349E-7</v>
      </c>
      <c r="M10">
        <v>1.1300582537180996</v>
      </c>
      <c r="N10">
        <v>0.6846405364652326</v>
      </c>
      <c r="O10">
        <v>0.73343300126774047</v>
      </c>
      <c r="P10">
        <v>1.4727768700515356</v>
      </c>
      <c r="Q10">
        <v>4.9530639034173559E-7</v>
      </c>
      <c r="R10">
        <v>1.4634052441914913E-6</v>
      </c>
      <c r="S10">
        <v>2.2063648297040944E-6</v>
      </c>
      <c r="T10">
        <v>2.251392683371525E-7</v>
      </c>
      <c r="U10">
        <v>3.6022282933944403E-7</v>
      </c>
      <c r="V10">
        <v>5.7410513425973885E-6</v>
      </c>
      <c r="W10">
        <v>0</v>
      </c>
      <c r="X10">
        <v>0</v>
      </c>
      <c r="Y10">
        <v>7.8798743918003376E-7</v>
      </c>
      <c r="Z10">
        <v>2.0262534150343727E-6</v>
      </c>
      <c r="AA10">
        <v>0</v>
      </c>
      <c r="AB10">
        <v>267.78976325189711</v>
      </c>
      <c r="AC10">
        <v>3.3320611713898576E-6</v>
      </c>
      <c r="AD10">
        <v>4.4611346021006774E-4</v>
      </c>
      <c r="AE10">
        <v>2.8367547810481215E-6</v>
      </c>
      <c r="AF10">
        <v>6.4299775037090741E-5</v>
      </c>
      <c r="AG10">
        <v>8.0982594820873754E-5</v>
      </c>
      <c r="AH10">
        <v>2.4236242236494468E-4</v>
      </c>
      <c r="AI10">
        <v>4.8084581472820975</v>
      </c>
      <c r="AJ10">
        <v>275.68581719154514</v>
      </c>
      <c r="AK10">
        <v>24.675639807289322</v>
      </c>
      <c r="AL10">
        <v>9.5684189043289805E-6</v>
      </c>
      <c r="AM10">
        <v>3.2082345738044228E-5</v>
      </c>
      <c r="AN10">
        <v>3.8273675617315925E-7</v>
      </c>
      <c r="AO10">
        <v>3.3649903172373714E-2</v>
      </c>
      <c r="AP10">
        <v>0.60044162790198985</v>
      </c>
      <c r="AQ10">
        <v>8.465236489476935E-6</v>
      </c>
      <c r="AR10">
        <v>8.4382197772764765E-5</v>
      </c>
      <c r="AS10">
        <v>1.7335723661960743E-6</v>
      </c>
      <c r="AT10">
        <v>9.1181403676546756E-6</v>
      </c>
      <c r="AU10">
        <v>9.6309663486746186E-4</v>
      </c>
      <c r="AV10">
        <v>783.56611240378311</v>
      </c>
      <c r="AW10">
        <v>257.72462192699135</v>
      </c>
      <c r="AX10">
        <v>10.605562064065646</v>
      </c>
      <c r="AY10">
        <v>1.263706713176437E-4</v>
      </c>
      <c r="AZ10">
        <v>5.4222580181081011E-3</v>
      </c>
      <c r="BA10" s="110">
        <v>0</v>
      </c>
      <c r="BB10" s="112">
        <v>0.11036235419006403</v>
      </c>
      <c r="BC10">
        <v>0.67151792222506945</v>
      </c>
      <c r="BD10">
        <v>7.7065171551807301E-5</v>
      </c>
      <c r="BE10">
        <v>110.65330844261911</v>
      </c>
      <c r="BF10">
        <v>0.21163714842563772</v>
      </c>
      <c r="BG10">
        <v>3.8920254340481459E-3</v>
      </c>
      <c r="BH10">
        <v>0.44198631863126076</v>
      </c>
      <c r="BI10">
        <v>9.7935581726661338E-6</v>
      </c>
      <c r="BJ10">
        <v>8.7804314651489473E-6</v>
      </c>
      <c r="BK10">
        <v>9.6998834803879545E-3</v>
      </c>
      <c r="BL10">
        <v>9.3883074896592575E-6</v>
      </c>
      <c r="BM10">
        <v>2.6251238688111983E-5</v>
      </c>
      <c r="BN10">
        <v>5.4033424400916602E-7</v>
      </c>
      <c r="BO10">
        <v>3.0303745518180726E-5</v>
      </c>
      <c r="BP10">
        <v>0.8101074262630088</v>
      </c>
      <c r="BQ10">
        <v>22.322694650556631</v>
      </c>
      <c r="BR10">
        <v>1.3777239220744699</v>
      </c>
      <c r="BS10">
        <v>428.20658803442831</v>
      </c>
      <c r="BT10">
        <v>12.584961347138435</v>
      </c>
      <c r="BU10">
        <v>10.388042534243034</v>
      </c>
      <c r="BV10">
        <v>1.2621639717713142</v>
      </c>
      <c r="BW10">
        <v>41.927116993670182</v>
      </c>
      <c r="BX10">
        <v>2.4990458785423928E-6</v>
      </c>
      <c r="BY10">
        <v>0.22327165151329692</v>
      </c>
      <c r="BZ10">
        <v>3.2555172426449883</v>
      </c>
      <c r="CA10">
        <v>37.755582393686119</v>
      </c>
      <c r="CB10">
        <v>2.4990458785423928E-6</v>
      </c>
      <c r="CC10">
        <v>1.8011141466972202E-7</v>
      </c>
      <c r="CD10">
        <v>3.0844079762189891E-6</v>
      </c>
      <c r="CE10">
        <v>5.1782031717545075E-7</v>
      </c>
      <c r="CF10">
        <v>1.4814163856584635E-5</v>
      </c>
      <c r="CG10">
        <v>1.418377390524061E-6</v>
      </c>
      <c r="CH10">
        <v>19.115505985787415</v>
      </c>
      <c r="CI10">
        <v>2.709462978468356E-2</v>
      </c>
      <c r="CJ10">
        <v>0</v>
      </c>
      <c r="CK10">
        <v>0</v>
      </c>
      <c r="CN10" s="100"/>
      <c r="CP10" s="99"/>
    </row>
    <row r="11" spans="1:94" x14ac:dyDescent="0.25">
      <c r="A11" t="s">
        <v>150</v>
      </c>
      <c r="B11">
        <v>5041.2546381160446</v>
      </c>
      <c r="C11">
        <v>18675.917426884418</v>
      </c>
      <c r="D11">
        <v>2786.0750110127701</v>
      </c>
      <c r="E11">
        <v>3086.6531221195046</v>
      </c>
      <c r="F11">
        <v>955.2544563403801</v>
      </c>
      <c r="G11">
        <v>5115.5639780498623</v>
      </c>
      <c r="H11">
        <v>35.583769530014543</v>
      </c>
      <c r="I11">
        <v>2309.0830546113061</v>
      </c>
      <c r="J11">
        <v>5845.7686711301212</v>
      </c>
      <c r="K11">
        <v>8689.7359390084002</v>
      </c>
      <c r="L11">
        <v>249.45352676238031</v>
      </c>
      <c r="M11">
        <v>12732.832217049829</v>
      </c>
      <c r="N11">
        <v>17071.944209011894</v>
      </c>
      <c r="O11">
        <v>7936.513483931406</v>
      </c>
      <c r="P11">
        <v>6374.6250392553702</v>
      </c>
      <c r="Q11">
        <v>498.64963242718648</v>
      </c>
      <c r="R11">
        <v>5576.7834062944839</v>
      </c>
      <c r="S11">
        <v>9399.5822621064344</v>
      </c>
      <c r="T11">
        <v>688.99718581867489</v>
      </c>
      <c r="U11">
        <v>4020.9089367256256</v>
      </c>
      <c r="V11">
        <v>11332.708340785979</v>
      </c>
      <c r="W11">
        <v>2916.252075740987</v>
      </c>
      <c r="X11">
        <v>3163.1481109627489</v>
      </c>
      <c r="Y11">
        <v>477.86077337746275</v>
      </c>
      <c r="Z11">
        <v>107.16588932845498</v>
      </c>
      <c r="AA11">
        <v>30.165434578020829</v>
      </c>
      <c r="AB11">
        <v>1235.134534088392</v>
      </c>
      <c r="AC11">
        <v>5158.3175208631901</v>
      </c>
      <c r="AD11">
        <v>12662.206737567187</v>
      </c>
      <c r="AE11">
        <v>6761.8192764159012</v>
      </c>
      <c r="AF11">
        <v>11632.264775343128</v>
      </c>
      <c r="AG11">
        <v>5479.5244506242661</v>
      </c>
      <c r="AH11">
        <v>5071.6251567780173</v>
      </c>
      <c r="AI11">
        <v>2115.704337758958</v>
      </c>
      <c r="AJ11">
        <v>25075.922413327284</v>
      </c>
      <c r="AK11">
        <v>4247.6903413724422</v>
      </c>
      <c r="AL11">
        <v>1896.2508513850864</v>
      </c>
      <c r="AM11">
        <v>1106.4917544308109</v>
      </c>
      <c r="AN11">
        <v>594.41228702961564</v>
      </c>
      <c r="AO11">
        <v>1816.840450155976</v>
      </c>
      <c r="AP11">
        <v>957.38558899116276</v>
      </c>
      <c r="AQ11">
        <v>1290.252436267893</v>
      </c>
      <c r="AR11">
        <v>2815.9608339506372</v>
      </c>
      <c r="AS11">
        <v>1977.6507864835282</v>
      </c>
      <c r="AT11">
        <v>12387.367036083006</v>
      </c>
      <c r="AU11">
        <v>13244.479127837163</v>
      </c>
      <c r="AV11">
        <v>17145.443544131813</v>
      </c>
      <c r="AW11">
        <v>3307.2687795622173</v>
      </c>
      <c r="AX11">
        <v>2108.8411334675866</v>
      </c>
      <c r="AY11">
        <v>8584.0268367391309</v>
      </c>
      <c r="AZ11">
        <v>2069.7358474451457</v>
      </c>
      <c r="BA11" s="110">
        <v>7239.2359715350858</v>
      </c>
      <c r="BB11" s="112">
        <v>5739.8569648493676</v>
      </c>
      <c r="BC11">
        <v>4637.0857793155064</v>
      </c>
      <c r="BD11">
        <v>3415.7371259221882</v>
      </c>
      <c r="BE11">
        <v>8756.4413379433918</v>
      </c>
      <c r="BF11">
        <v>6615.6615557736932</v>
      </c>
      <c r="BG11">
        <v>4053.7887265828072</v>
      </c>
      <c r="BH11">
        <v>13444.578102941645</v>
      </c>
      <c r="BI11">
        <v>2152.3150417248316</v>
      </c>
      <c r="BJ11">
        <v>1265.1772931762866</v>
      </c>
      <c r="BK11">
        <v>4518.5179905729683</v>
      </c>
      <c r="BL11">
        <v>4519.4190474248253</v>
      </c>
      <c r="BM11">
        <v>3550.8901178121328</v>
      </c>
      <c r="BN11">
        <v>308.76150662912283</v>
      </c>
      <c r="BO11">
        <v>6532.1017485997381</v>
      </c>
      <c r="BP11">
        <v>1074.3556922100377</v>
      </c>
      <c r="BQ11">
        <v>2935.3556052432618</v>
      </c>
      <c r="BR11">
        <v>2834.66933512388</v>
      </c>
      <c r="BS11">
        <v>3407.1011497377526</v>
      </c>
      <c r="BT11">
        <v>2795.861587683818</v>
      </c>
      <c r="BU11">
        <v>3642.5988403917208</v>
      </c>
      <c r="BV11">
        <v>442.58165143269878</v>
      </c>
      <c r="BW11">
        <v>14701.871621980212</v>
      </c>
      <c r="BX11">
        <v>1758.388860679341</v>
      </c>
      <c r="BY11">
        <v>1382.6040239654517</v>
      </c>
      <c r="BZ11">
        <v>2826.3874395815678</v>
      </c>
      <c r="CA11">
        <v>18028.90749737998</v>
      </c>
      <c r="CB11">
        <v>10084.018150749427</v>
      </c>
      <c r="CC11">
        <v>617.03789031746567</v>
      </c>
      <c r="CD11">
        <v>8880.5694307223985</v>
      </c>
      <c r="CE11">
        <v>1156.1497399682141</v>
      </c>
      <c r="CF11">
        <v>14098.472834683715</v>
      </c>
      <c r="CG11">
        <v>1186.0352764649824</v>
      </c>
      <c r="CH11">
        <v>38137.452646245314</v>
      </c>
      <c r="CI11">
        <v>2623.1957940807656</v>
      </c>
      <c r="CJ11">
        <v>0</v>
      </c>
      <c r="CK11">
        <v>0</v>
      </c>
      <c r="CN11" s="100"/>
      <c r="CP11" s="99"/>
    </row>
    <row r="12" spans="1:94" x14ac:dyDescent="0.25">
      <c r="A12" t="s">
        <v>149</v>
      </c>
      <c r="B12">
        <v>5.2249964380695464E-2</v>
      </c>
      <c r="C12">
        <v>182.07416157166642</v>
      </c>
      <c r="D12">
        <v>0.34216920116817306</v>
      </c>
      <c r="E12">
        <v>0.10219084635591127</v>
      </c>
      <c r="F12">
        <v>2.3324962563638047E-2</v>
      </c>
      <c r="G12">
        <v>7.32011163246512E-3</v>
      </c>
      <c r="H12">
        <v>5.8212938306811726</v>
      </c>
      <c r="I12">
        <v>3.0828270741175079E-3</v>
      </c>
      <c r="J12">
        <v>0.15753391929206667</v>
      </c>
      <c r="K12">
        <v>0.10972369226047962</v>
      </c>
      <c r="L12">
        <v>267.58140048384536</v>
      </c>
      <c r="M12">
        <v>1.1853637815941707</v>
      </c>
      <c r="N12">
        <v>1.9818174047898265E-3</v>
      </c>
      <c r="O12">
        <v>1.4048849553056961</v>
      </c>
      <c r="P12">
        <v>2.431054322824466E-2</v>
      </c>
      <c r="Q12">
        <v>3.6026534757338468E-3</v>
      </c>
      <c r="R12">
        <v>7.4211797655027556E-2</v>
      </c>
      <c r="S12">
        <v>0.10961685470022341</v>
      </c>
      <c r="T12">
        <v>9.8834868992004714E-3</v>
      </c>
      <c r="U12">
        <v>2.366046863747992E-2</v>
      </c>
      <c r="V12">
        <v>45.038638066882434</v>
      </c>
      <c r="W12">
        <v>893.19250446942829</v>
      </c>
      <c r="X12">
        <v>1019.6806773988543</v>
      </c>
      <c r="Y12">
        <v>6.3004490719135919</v>
      </c>
      <c r="Z12">
        <v>23.883226027442269</v>
      </c>
      <c r="AA12">
        <v>1.1318504265433293E-2</v>
      </c>
      <c r="AB12">
        <v>1.0520221397084977</v>
      </c>
      <c r="AC12">
        <v>1.7494788324690096</v>
      </c>
      <c r="AD12">
        <v>1.7616154709242904E-4</v>
      </c>
      <c r="AE12">
        <v>1.3212116031932177E-4</v>
      </c>
      <c r="AF12">
        <v>10.037323386122706</v>
      </c>
      <c r="AG12">
        <v>0.67751084439516607</v>
      </c>
      <c r="AH12">
        <v>8.808077354621452E-5</v>
      </c>
      <c r="AI12">
        <v>5.2496265898288576E-2</v>
      </c>
      <c r="AJ12">
        <v>1.7333777988162811</v>
      </c>
      <c r="AK12">
        <v>0.14782613705325442</v>
      </c>
      <c r="AL12">
        <v>0.41096378152061902</v>
      </c>
      <c r="AM12">
        <v>1.916722866709843</v>
      </c>
      <c r="AN12">
        <v>4.8040152918267444E-2</v>
      </c>
      <c r="AO12">
        <v>13.969783711609228</v>
      </c>
      <c r="AP12">
        <v>4.4040386773107256E-3</v>
      </c>
      <c r="AQ12">
        <v>0.12852849602316616</v>
      </c>
      <c r="AR12">
        <v>23.607747915923831</v>
      </c>
      <c r="AS12">
        <v>0.94455926723236283</v>
      </c>
      <c r="AT12">
        <v>49.289670321630446</v>
      </c>
      <c r="AU12">
        <v>5.1156316308839909</v>
      </c>
      <c r="AV12">
        <v>0.64431830405283019</v>
      </c>
      <c r="AW12">
        <v>9.9749685362387014E-2</v>
      </c>
      <c r="AX12">
        <v>9.1044760556220936</v>
      </c>
      <c r="AY12">
        <v>2.4676473197936515</v>
      </c>
      <c r="AZ12">
        <v>0.77110887008443341</v>
      </c>
      <c r="BA12" s="110">
        <v>62.086925939802441</v>
      </c>
      <c r="BB12" s="112">
        <v>1.6593521801998012</v>
      </c>
      <c r="BC12">
        <v>319.95818696617965</v>
      </c>
      <c r="BD12">
        <v>1.4269085314486753E-2</v>
      </c>
      <c r="BE12">
        <v>6.7978525682305504</v>
      </c>
      <c r="BF12">
        <v>55.724569377226246</v>
      </c>
      <c r="BG12">
        <v>5.347512148408061</v>
      </c>
      <c r="BH12">
        <v>2.1862097507251464E-2</v>
      </c>
      <c r="BI12">
        <v>1.3212116031932177E-4</v>
      </c>
      <c r="BJ12">
        <v>5.1795740246494883E-3</v>
      </c>
      <c r="BK12">
        <v>34.171069771325939</v>
      </c>
      <c r="BL12">
        <v>7.162444550522501E-2</v>
      </c>
      <c r="BM12">
        <v>7.277840353047621E-2</v>
      </c>
      <c r="BN12">
        <v>0</v>
      </c>
      <c r="BO12">
        <v>1.3212116031932177E-4</v>
      </c>
      <c r="BP12">
        <v>1.2067815164299755E-3</v>
      </c>
      <c r="BQ12">
        <v>7.2045618988571283</v>
      </c>
      <c r="BR12">
        <v>2.4920337337866409</v>
      </c>
      <c r="BS12">
        <v>4.0975601342467476</v>
      </c>
      <c r="BT12">
        <v>7.0906271352149958E-3</v>
      </c>
      <c r="BU12">
        <v>4.3647607141311768</v>
      </c>
      <c r="BV12">
        <v>0.53032548727243378</v>
      </c>
      <c r="BW12">
        <v>17.616584886662519</v>
      </c>
      <c r="BX12">
        <v>4833.8353951877934</v>
      </c>
      <c r="BY12">
        <v>224.71660214367407</v>
      </c>
      <c r="BZ12">
        <v>1.7026188337125887E-2</v>
      </c>
      <c r="CA12">
        <v>6.7436780973973685</v>
      </c>
      <c r="CB12">
        <v>0.38595920845938592</v>
      </c>
      <c r="CC12">
        <v>9.1091919700619875E-2</v>
      </c>
      <c r="CD12">
        <v>0.14231501005431965</v>
      </c>
      <c r="CE12">
        <v>3.5473074315036157E-2</v>
      </c>
      <c r="CF12">
        <v>19.358760534791482</v>
      </c>
      <c r="CG12">
        <v>3.2478078284975412E-2</v>
      </c>
      <c r="CH12">
        <v>0.38926584892126015</v>
      </c>
      <c r="CI12">
        <v>9.2353286553955041</v>
      </c>
      <c r="CJ12">
        <v>0</v>
      </c>
      <c r="CK12">
        <v>0</v>
      </c>
      <c r="CN12" s="100"/>
      <c r="CP12" s="99"/>
    </row>
    <row r="13" spans="1:94" x14ac:dyDescent="0.25">
      <c r="A13" t="s">
        <v>148</v>
      </c>
      <c r="B13">
        <v>14.834354964353874</v>
      </c>
      <c r="C13">
        <v>377.19915288611526</v>
      </c>
      <c r="D13">
        <v>478.71911850036565</v>
      </c>
      <c r="E13">
        <v>166.98264381374014</v>
      </c>
      <c r="F13">
        <v>7.5183354040043318</v>
      </c>
      <c r="G13">
        <v>2.9710954007967461</v>
      </c>
      <c r="H13">
        <v>8219.3802653853891</v>
      </c>
      <c r="I13">
        <v>110.68094012939312</v>
      </c>
      <c r="J13">
        <v>719.4317105497729</v>
      </c>
      <c r="K13">
        <v>140.36631535458284</v>
      </c>
      <c r="L13">
        <v>29.861239291952909</v>
      </c>
      <c r="M13">
        <v>49781.486921409472</v>
      </c>
      <c r="N13">
        <v>3679.6197086358634</v>
      </c>
      <c r="O13">
        <v>11509.729218536842</v>
      </c>
      <c r="P13">
        <v>3119.9664055589901</v>
      </c>
      <c r="Q13">
        <v>15.474412233467968</v>
      </c>
      <c r="R13">
        <v>62.903192841664129</v>
      </c>
      <c r="S13">
        <v>445.28949794534157</v>
      </c>
      <c r="T13">
        <v>196.57405589678248</v>
      </c>
      <c r="U13">
        <v>14.617688310698455</v>
      </c>
      <c r="V13">
        <v>2684.636527578848</v>
      </c>
      <c r="W13">
        <v>1001.901080100886</v>
      </c>
      <c r="X13">
        <v>1202.0346634105201</v>
      </c>
      <c r="Y13">
        <v>28.675828702955432</v>
      </c>
      <c r="Z13">
        <v>25.334060636002597</v>
      </c>
      <c r="AA13">
        <v>6.8196512590096319</v>
      </c>
      <c r="AB13">
        <v>110.69287617809857</v>
      </c>
      <c r="AC13">
        <v>1820.6434936848889</v>
      </c>
      <c r="AD13">
        <v>6.7012980416566394</v>
      </c>
      <c r="AE13">
        <v>4.4434802326639886</v>
      </c>
      <c r="AF13">
        <v>45.00624147757123</v>
      </c>
      <c r="AG13">
        <v>235.85423452532828</v>
      </c>
      <c r="AH13">
        <v>4.2347589838283675</v>
      </c>
      <c r="AI13">
        <v>370.65164658387164</v>
      </c>
      <c r="AJ13">
        <v>1237.0606492579757</v>
      </c>
      <c r="AK13">
        <v>39.637324915415626</v>
      </c>
      <c r="AL13">
        <v>365.20521985841708</v>
      </c>
      <c r="AM13">
        <v>465.66123565816787</v>
      </c>
      <c r="AN13">
        <v>336.57100251507933</v>
      </c>
      <c r="AO13">
        <v>16.753539015675649</v>
      </c>
      <c r="AP13">
        <v>4.9185012067224303</v>
      </c>
      <c r="AQ13">
        <v>7.1731387186138056</v>
      </c>
      <c r="AR13">
        <v>160.89957410090233</v>
      </c>
      <c r="AS13">
        <v>947.72720334369046</v>
      </c>
      <c r="AT13">
        <v>785.10984135807507</v>
      </c>
      <c r="AU13">
        <v>1786.9536512526361</v>
      </c>
      <c r="AV13">
        <v>1605.0779560577407</v>
      </c>
      <c r="AW13">
        <v>49.253167415554998</v>
      </c>
      <c r="AX13">
        <v>30.987426059891579</v>
      </c>
      <c r="AY13">
        <v>973.47342856351088</v>
      </c>
      <c r="AZ13">
        <v>2087.675240316737</v>
      </c>
      <c r="BA13" s="110">
        <v>839.57075907288265</v>
      </c>
      <c r="BB13" s="112">
        <v>2765.6644598047751</v>
      </c>
      <c r="BC13">
        <v>2157.7788058045498</v>
      </c>
      <c r="BD13">
        <v>871.42353059675986</v>
      </c>
      <c r="BE13">
        <v>465.8803868701541</v>
      </c>
      <c r="BF13">
        <v>30040.672418079728</v>
      </c>
      <c r="BG13">
        <v>451.01165925906861</v>
      </c>
      <c r="BH13">
        <v>306.83933948365808</v>
      </c>
      <c r="BI13">
        <v>9.290106560464702</v>
      </c>
      <c r="BJ13">
        <v>45.319170126134303</v>
      </c>
      <c r="BK13">
        <v>129.23233750225489</v>
      </c>
      <c r="BL13">
        <v>13.204023525963692</v>
      </c>
      <c r="BM13">
        <v>33.581898484515627</v>
      </c>
      <c r="BN13">
        <v>27.008528390640649</v>
      </c>
      <c r="BO13">
        <v>7.3250084297901514</v>
      </c>
      <c r="BP13">
        <v>67.134105332004012</v>
      </c>
      <c r="BQ13">
        <v>253.43297913350051</v>
      </c>
      <c r="BR13">
        <v>2932.8038127045011</v>
      </c>
      <c r="BS13">
        <v>69.106786501789955</v>
      </c>
      <c r="BT13">
        <v>2.3176734172260645</v>
      </c>
      <c r="BU13">
        <v>26.478789784028155</v>
      </c>
      <c r="BV13">
        <v>3.2172157912657218</v>
      </c>
      <c r="BW13">
        <v>106.87088673984186</v>
      </c>
      <c r="BX13">
        <v>560.77358462330199</v>
      </c>
      <c r="BY13">
        <v>388.2807722816342</v>
      </c>
      <c r="BZ13">
        <v>11702.638636858048</v>
      </c>
      <c r="CA13">
        <v>513.65901487064821</v>
      </c>
      <c r="CB13">
        <v>104.68706705287723</v>
      </c>
      <c r="CC13">
        <v>9.1533202002489915</v>
      </c>
      <c r="CD13">
        <v>287.66334135620332</v>
      </c>
      <c r="CE13">
        <v>38.743657697100872</v>
      </c>
      <c r="CF13">
        <v>1783.6982819704053</v>
      </c>
      <c r="CG13">
        <v>214.02976444368701</v>
      </c>
      <c r="CH13">
        <v>386.91518471831841</v>
      </c>
      <c r="CI13">
        <v>626.88812209640162</v>
      </c>
      <c r="CJ13">
        <v>0</v>
      </c>
      <c r="CK13">
        <v>0</v>
      </c>
      <c r="CN13" s="100"/>
      <c r="CP13" s="99"/>
    </row>
    <row r="14" spans="1:94" x14ac:dyDescent="0.25">
      <c r="A14" t="s">
        <v>147</v>
      </c>
      <c r="B14">
        <v>0.92611602111567959</v>
      </c>
      <c r="C14">
        <v>16.662546265838053</v>
      </c>
      <c r="D14">
        <v>3.6670074995733004</v>
      </c>
      <c r="E14">
        <v>2.6216184422177009</v>
      </c>
      <c r="F14">
        <v>0.3313871112240655</v>
      </c>
      <c r="G14">
        <v>0.28314878550996558</v>
      </c>
      <c r="H14">
        <v>742.60057651279647</v>
      </c>
      <c r="I14">
        <v>0.27943507658811945</v>
      </c>
      <c r="J14">
        <v>11.987372248615895</v>
      </c>
      <c r="K14">
        <v>10.343125403875753</v>
      </c>
      <c r="L14">
        <v>0.13147136321671762</v>
      </c>
      <c r="M14">
        <v>85.204614920694326</v>
      </c>
      <c r="N14">
        <v>21410.840571754288</v>
      </c>
      <c r="O14">
        <v>21.044535481346195</v>
      </c>
      <c r="P14">
        <v>39.651342658773423</v>
      </c>
      <c r="Q14">
        <v>0.95564483580657367</v>
      </c>
      <c r="R14">
        <v>2.6556120503516585</v>
      </c>
      <c r="S14">
        <v>23.791815490403202</v>
      </c>
      <c r="T14">
        <v>1.2147226651042042</v>
      </c>
      <c r="U14">
        <v>0.57814442629195062</v>
      </c>
      <c r="V14">
        <v>10.039067042336406</v>
      </c>
      <c r="W14">
        <v>96.18070157545516</v>
      </c>
      <c r="X14">
        <v>32.775043531282215</v>
      </c>
      <c r="Y14">
        <v>0.42824538167302345</v>
      </c>
      <c r="Z14">
        <v>1.212073067963817</v>
      </c>
      <c r="AA14">
        <v>0.64315542123375324</v>
      </c>
      <c r="AB14">
        <v>88.059418464691973</v>
      </c>
      <c r="AC14">
        <v>13.890261792130415</v>
      </c>
      <c r="AD14">
        <v>0.10540279530475299</v>
      </c>
      <c r="AE14">
        <v>0.27485097273800246</v>
      </c>
      <c r="AF14">
        <v>1.3275807920795282</v>
      </c>
      <c r="AG14">
        <v>2.6991560471928588</v>
      </c>
      <c r="AH14">
        <v>9.7113941692044903E-2</v>
      </c>
      <c r="AI14">
        <v>2.2620195159320144</v>
      </c>
      <c r="AJ14">
        <v>913.62468021638551</v>
      </c>
      <c r="AK14">
        <v>3.58345826587562</v>
      </c>
      <c r="AL14">
        <v>6.6569452583339981</v>
      </c>
      <c r="AM14">
        <v>1.2104122045763903</v>
      </c>
      <c r="AN14">
        <v>0.85139263011430066</v>
      </c>
      <c r="AO14">
        <v>0.97872523527530819</v>
      </c>
      <c r="AP14">
        <v>0.13492820925096616</v>
      </c>
      <c r="AQ14">
        <v>0.57939571977472792</v>
      </c>
      <c r="AR14">
        <v>3.8708714408026959</v>
      </c>
      <c r="AS14">
        <v>11.489240022664401</v>
      </c>
      <c r="AT14">
        <v>22.717830618386387</v>
      </c>
      <c r="AU14">
        <v>19543.804901826585</v>
      </c>
      <c r="AV14">
        <v>13152.678541604384</v>
      </c>
      <c r="AW14">
        <v>1402.4528443707991</v>
      </c>
      <c r="AX14">
        <v>252.9404879248755</v>
      </c>
      <c r="AY14">
        <v>16.930669084033966</v>
      </c>
      <c r="AZ14">
        <v>7.7402266841337051</v>
      </c>
      <c r="BA14" s="110">
        <v>3.0417530129187829</v>
      </c>
      <c r="BB14" s="112">
        <v>7.2669661683055242</v>
      </c>
      <c r="BC14">
        <v>178.14461925830452</v>
      </c>
      <c r="BD14">
        <v>3.8628041359496503</v>
      </c>
      <c r="BE14">
        <v>35.82776146323021</v>
      </c>
      <c r="BF14">
        <v>61.884680138811085</v>
      </c>
      <c r="BG14">
        <v>2.0926170578647056</v>
      </c>
      <c r="BH14">
        <v>5.0467494710315712</v>
      </c>
      <c r="BI14">
        <v>0.30146968510388616</v>
      </c>
      <c r="BJ14">
        <v>0.29390091957411058</v>
      </c>
      <c r="BK14">
        <v>118.81941335449238</v>
      </c>
      <c r="BL14">
        <v>15.392821928952205</v>
      </c>
      <c r="BM14">
        <v>0.43408168717213197</v>
      </c>
      <c r="BN14">
        <v>0.24916086971885892</v>
      </c>
      <c r="BO14">
        <v>0.70258154544493034</v>
      </c>
      <c r="BP14">
        <v>1949.5104740716472</v>
      </c>
      <c r="BQ14">
        <v>190.7290310023298</v>
      </c>
      <c r="BR14">
        <v>5.565822097204145</v>
      </c>
      <c r="BS14">
        <v>131.22519507034812</v>
      </c>
      <c r="BT14">
        <v>9.9984529830976712</v>
      </c>
      <c r="BU14">
        <v>21.168545156330399</v>
      </c>
      <c r="BV14">
        <v>2.572012479065318</v>
      </c>
      <c r="BW14">
        <v>85.438239825221203</v>
      </c>
      <c r="BX14">
        <v>1.5566033959828918</v>
      </c>
      <c r="BY14">
        <v>1.5061330805223543</v>
      </c>
      <c r="BZ14">
        <v>22.571583573118577</v>
      </c>
      <c r="CA14">
        <v>7.7056636021863261</v>
      </c>
      <c r="CB14">
        <v>47.881812002669847</v>
      </c>
      <c r="CC14">
        <v>0.55365664988703112</v>
      </c>
      <c r="CD14">
        <v>35.912585547564746</v>
      </c>
      <c r="CE14">
        <v>2.1769333921156568</v>
      </c>
      <c r="CF14">
        <v>24.621161303662966</v>
      </c>
      <c r="CG14">
        <v>2.6888615461508358</v>
      </c>
      <c r="CH14">
        <v>33.590873400500755</v>
      </c>
      <c r="CI14">
        <v>16.767528127311529</v>
      </c>
      <c r="CJ14">
        <v>0</v>
      </c>
      <c r="CK14">
        <v>0</v>
      </c>
      <c r="CN14" s="100"/>
      <c r="CP14" s="99"/>
    </row>
    <row r="15" spans="1:94" x14ac:dyDescent="0.25">
      <c r="A15" t="s">
        <v>146</v>
      </c>
      <c r="B15">
        <v>21.901020933352815</v>
      </c>
      <c r="C15">
        <v>397.98606562007359</v>
      </c>
      <c r="D15">
        <v>118.02033274270399</v>
      </c>
      <c r="E15">
        <v>132.94661011215467</v>
      </c>
      <c r="F15">
        <v>120.06369635118764</v>
      </c>
      <c r="G15">
        <v>13.932426867048386</v>
      </c>
      <c r="H15">
        <v>194.19093061814192</v>
      </c>
      <c r="I15">
        <v>9.333233684245366</v>
      </c>
      <c r="J15">
        <v>269.63720693296943</v>
      </c>
      <c r="K15">
        <v>117.15007861012771</v>
      </c>
      <c r="L15">
        <v>63.799114616250286</v>
      </c>
      <c r="M15">
        <v>2657.6584025719858</v>
      </c>
      <c r="N15">
        <v>409.52702907021842</v>
      </c>
      <c r="O15">
        <v>3000.7768277629525</v>
      </c>
      <c r="P15">
        <v>839.51180342465341</v>
      </c>
      <c r="Q15">
        <v>14.598241510163016</v>
      </c>
      <c r="R15">
        <v>179.26242842889511</v>
      </c>
      <c r="S15">
        <v>571.41840891680545</v>
      </c>
      <c r="T15">
        <v>91.888123866691913</v>
      </c>
      <c r="U15">
        <v>92.196840246389399</v>
      </c>
      <c r="V15">
        <v>809.40562185219301</v>
      </c>
      <c r="W15">
        <v>2235.7693387633421</v>
      </c>
      <c r="X15">
        <v>3973.2468460949008</v>
      </c>
      <c r="Y15">
        <v>7.4159709983404056</v>
      </c>
      <c r="Z15">
        <v>126.54389536969762</v>
      </c>
      <c r="AA15">
        <v>7.4540258240152584</v>
      </c>
      <c r="AB15">
        <v>187.73965859149774</v>
      </c>
      <c r="AC15">
        <v>700.41611428232625</v>
      </c>
      <c r="AD15">
        <v>143.2897483965491</v>
      </c>
      <c r="AE15">
        <v>35.478658404443877</v>
      </c>
      <c r="AF15">
        <v>230.94702466407139</v>
      </c>
      <c r="AG15">
        <v>245.87860495250533</v>
      </c>
      <c r="AH15">
        <v>102.1375867716223</v>
      </c>
      <c r="AI15">
        <v>98.028590705267561</v>
      </c>
      <c r="AJ15">
        <v>621.77297090755644</v>
      </c>
      <c r="AK15">
        <v>419.3471425744774</v>
      </c>
      <c r="AL15">
        <v>983.39150431711039</v>
      </c>
      <c r="AM15">
        <v>125.03153060769385</v>
      </c>
      <c r="AN15">
        <v>23.971683819450661</v>
      </c>
      <c r="AO15">
        <v>337.07497688659248</v>
      </c>
      <c r="AP15">
        <v>143.53199719843676</v>
      </c>
      <c r="AQ15">
        <v>36.454488431979655</v>
      </c>
      <c r="AR15">
        <v>220.64165010877724</v>
      </c>
      <c r="AS15">
        <v>204.40502387771238</v>
      </c>
      <c r="AT15">
        <v>1488.6230093670795</v>
      </c>
      <c r="AU15">
        <v>729.69631236259636</v>
      </c>
      <c r="AV15">
        <v>177.22796461480448</v>
      </c>
      <c r="AW15">
        <v>78.683407962175309</v>
      </c>
      <c r="AX15">
        <v>190.81430222909273</v>
      </c>
      <c r="AY15">
        <v>4305.3369485873609</v>
      </c>
      <c r="AZ15">
        <v>708.43531150356307</v>
      </c>
      <c r="BA15" s="110">
        <v>91.861486336481477</v>
      </c>
      <c r="BB15" s="112">
        <v>245.31145582893495</v>
      </c>
      <c r="BC15">
        <v>483.56715290115335</v>
      </c>
      <c r="BD15">
        <v>1959.7963070391045</v>
      </c>
      <c r="BE15">
        <v>1501.7035233957313</v>
      </c>
      <c r="BF15">
        <v>2699.6763415593141</v>
      </c>
      <c r="BG15">
        <v>158.40378148686636</v>
      </c>
      <c r="BH15">
        <v>3475.0171488636624</v>
      </c>
      <c r="BI15">
        <v>22.378204412093993</v>
      </c>
      <c r="BJ15">
        <v>381.04565936823803</v>
      </c>
      <c r="BK15">
        <v>216.18386310704165</v>
      </c>
      <c r="BL15">
        <v>47.629275219845184</v>
      </c>
      <c r="BM15">
        <v>174.98144461949389</v>
      </c>
      <c r="BN15">
        <v>264.46738999000996</v>
      </c>
      <c r="BO15">
        <v>198.11230462967274</v>
      </c>
      <c r="BP15">
        <v>306.89858170723898</v>
      </c>
      <c r="BQ15">
        <v>193.13087018983143</v>
      </c>
      <c r="BR15">
        <v>799.98419101202091</v>
      </c>
      <c r="BS15">
        <v>197.70780004751501</v>
      </c>
      <c r="BT15">
        <v>17.124337538167804</v>
      </c>
      <c r="BU15">
        <v>70.67273141052577</v>
      </c>
      <c r="BV15">
        <v>8.586851187699386</v>
      </c>
      <c r="BW15">
        <v>285.2417929887946</v>
      </c>
      <c r="BX15">
        <v>265.87522296267264</v>
      </c>
      <c r="BY15">
        <v>277.25577289101415</v>
      </c>
      <c r="BZ15">
        <v>345.51620987451139</v>
      </c>
      <c r="CA15">
        <v>795.5945468951619</v>
      </c>
      <c r="CB15">
        <v>353.12571555794102</v>
      </c>
      <c r="CC15">
        <v>82.886957492746234</v>
      </c>
      <c r="CD15">
        <v>1835.4084065962822</v>
      </c>
      <c r="CE15">
        <v>188.8348072763138</v>
      </c>
      <c r="CF15">
        <v>1170.7706272714231</v>
      </c>
      <c r="CG15">
        <v>155.66427368012017</v>
      </c>
      <c r="CH15">
        <v>593.44981718099996</v>
      </c>
      <c r="CI15">
        <v>481.10836049506639</v>
      </c>
      <c r="CJ15">
        <v>0</v>
      </c>
      <c r="CK15">
        <v>0</v>
      </c>
      <c r="CN15" s="100"/>
      <c r="CP15" s="99"/>
    </row>
    <row r="16" spans="1:94" x14ac:dyDescent="0.25">
      <c r="A16" t="s">
        <v>145</v>
      </c>
      <c r="B16">
        <v>56.454267302816881</v>
      </c>
      <c r="C16">
        <v>75.341925396322239</v>
      </c>
      <c r="D16">
        <v>322.65048026637419</v>
      </c>
      <c r="E16">
        <v>16.837916807507106</v>
      </c>
      <c r="F16">
        <v>0.88100827057474529</v>
      </c>
      <c r="G16">
        <v>9.534620434975265</v>
      </c>
      <c r="H16">
        <v>114.50796293548818</v>
      </c>
      <c r="I16">
        <v>1.4187608614801777</v>
      </c>
      <c r="J16">
        <v>261.94937024106025</v>
      </c>
      <c r="K16">
        <v>1059.9942012041702</v>
      </c>
      <c r="L16">
        <v>0.77154029350586795</v>
      </c>
      <c r="M16">
        <v>561.05466592114476</v>
      </c>
      <c r="N16">
        <v>267.81092693509396</v>
      </c>
      <c r="O16">
        <v>255.4793051387438</v>
      </c>
      <c r="P16">
        <v>4403.3696029371567</v>
      </c>
      <c r="Q16">
        <v>11.154534126939422</v>
      </c>
      <c r="R16">
        <v>5.0719338299501224</v>
      </c>
      <c r="S16">
        <v>32.682433665183339</v>
      </c>
      <c r="T16">
        <v>2.8567500012655556</v>
      </c>
      <c r="U16">
        <v>3.4767400904950425</v>
      </c>
      <c r="V16">
        <v>138.36637652177114</v>
      </c>
      <c r="W16">
        <v>197.59030636127233</v>
      </c>
      <c r="X16">
        <v>97.309596433605805</v>
      </c>
      <c r="Y16">
        <v>4.2144696201535847</v>
      </c>
      <c r="Z16">
        <v>2.1631330778569859</v>
      </c>
      <c r="AA16">
        <v>0.11752046503114329</v>
      </c>
      <c r="AB16">
        <v>280.33280702066014</v>
      </c>
      <c r="AC16">
        <v>51.446759361084929</v>
      </c>
      <c r="AD16">
        <v>2.0159873161082369</v>
      </c>
      <c r="AE16">
        <v>1.0884899662854055</v>
      </c>
      <c r="AF16">
        <v>14.284218266992887</v>
      </c>
      <c r="AG16">
        <v>279.09698648433266</v>
      </c>
      <c r="AH16">
        <v>0.83253983205591175</v>
      </c>
      <c r="AI16">
        <v>75.454884145373043</v>
      </c>
      <c r="AJ16">
        <v>327.3954891871989</v>
      </c>
      <c r="AK16">
        <v>61.679076472840777</v>
      </c>
      <c r="AL16">
        <v>23.208128397680987</v>
      </c>
      <c r="AM16">
        <v>21.3032402019861</v>
      </c>
      <c r="AN16">
        <v>3.2779002952776031</v>
      </c>
      <c r="AO16">
        <v>2.7713583596866154</v>
      </c>
      <c r="AP16">
        <v>1.1787489358684557</v>
      </c>
      <c r="AQ16">
        <v>0.89875962069957072</v>
      </c>
      <c r="AR16">
        <v>8.7277023368468338</v>
      </c>
      <c r="AS16">
        <v>32.31998674108965</v>
      </c>
      <c r="AT16">
        <v>57.554778825329009</v>
      </c>
      <c r="AU16">
        <v>320.645462247708</v>
      </c>
      <c r="AV16">
        <v>354.17679992167893</v>
      </c>
      <c r="AW16">
        <v>81.547447417102745</v>
      </c>
      <c r="AX16">
        <v>32.4970048170686</v>
      </c>
      <c r="AY16">
        <v>58.729366175925641</v>
      </c>
      <c r="AZ16">
        <v>49.88618953822705</v>
      </c>
      <c r="BA16" s="110">
        <v>9.4731135298951301</v>
      </c>
      <c r="BB16" s="112">
        <v>352.42546887023053</v>
      </c>
      <c r="BC16">
        <v>29.070163475472278</v>
      </c>
      <c r="BD16">
        <v>20.702917332901329</v>
      </c>
      <c r="BE16">
        <v>1649.108144462276</v>
      </c>
      <c r="BF16">
        <v>351.39736164526357</v>
      </c>
      <c r="BG16">
        <v>7.8111978435606995</v>
      </c>
      <c r="BH16">
        <v>30.858350903364276</v>
      </c>
      <c r="BI16">
        <v>0.9805594900465171</v>
      </c>
      <c r="BJ16">
        <v>9.0298888783624918</v>
      </c>
      <c r="BK16">
        <v>45.43213546783204</v>
      </c>
      <c r="BL16">
        <v>9.8282401962011008</v>
      </c>
      <c r="BM16">
        <v>23.145054627169095</v>
      </c>
      <c r="BN16">
        <v>2.4676222792225539</v>
      </c>
      <c r="BO16">
        <v>5.5305122050070974</v>
      </c>
      <c r="BP16">
        <v>25.789973212323702</v>
      </c>
      <c r="BQ16">
        <v>173.3441322368829</v>
      </c>
      <c r="BR16">
        <v>35.155351160159292</v>
      </c>
      <c r="BS16">
        <v>17.826262087076351</v>
      </c>
      <c r="BT16">
        <v>0.46844034997880912</v>
      </c>
      <c r="BU16">
        <v>33.216737357803652</v>
      </c>
      <c r="BV16">
        <v>4.0358873208892856</v>
      </c>
      <c r="BW16">
        <v>134.06587706565767</v>
      </c>
      <c r="BX16">
        <v>10.41196705494626</v>
      </c>
      <c r="BY16">
        <v>20.570593936177882</v>
      </c>
      <c r="BZ16">
        <v>704.39255914273792</v>
      </c>
      <c r="CA16">
        <v>42.113190481208001</v>
      </c>
      <c r="CB16">
        <v>5.7897791272269483</v>
      </c>
      <c r="CC16">
        <v>1.0670067730596944</v>
      </c>
      <c r="CD16">
        <v>30.460058755911732</v>
      </c>
      <c r="CE16">
        <v>2.6608563510629892</v>
      </c>
      <c r="CF16">
        <v>37.680830489134813</v>
      </c>
      <c r="CG16">
        <v>5.3971366580699094</v>
      </c>
      <c r="CH16">
        <v>236.18616946188874</v>
      </c>
      <c r="CI16">
        <v>90.597868847576095</v>
      </c>
      <c r="CJ16">
        <v>0</v>
      </c>
      <c r="CK16">
        <v>0</v>
      </c>
      <c r="CN16" s="100"/>
      <c r="CP16" s="99"/>
    </row>
    <row r="17" spans="1:94" x14ac:dyDescent="0.25">
      <c r="A17" t="s">
        <v>144</v>
      </c>
      <c r="B17">
        <v>1.305773147589838</v>
      </c>
      <c r="C17">
        <v>6.273139408656407</v>
      </c>
      <c r="D17">
        <v>5.3671092181759708</v>
      </c>
      <c r="E17">
        <v>2.5556069674507924</v>
      </c>
      <c r="F17">
        <v>2.943156791729443</v>
      </c>
      <c r="G17">
        <v>0.66443521053071741</v>
      </c>
      <c r="H17">
        <v>0.86300112978320986</v>
      </c>
      <c r="I17">
        <v>0.21035748989125644</v>
      </c>
      <c r="J17">
        <v>10.490605097385361</v>
      </c>
      <c r="K17">
        <v>77.74517111319652</v>
      </c>
      <c r="L17">
        <v>0.34778118868449431</v>
      </c>
      <c r="M17">
        <v>7.6890182276658132</v>
      </c>
      <c r="N17">
        <v>0.17026628852586789</v>
      </c>
      <c r="O17">
        <v>1.8591460479143052</v>
      </c>
      <c r="P17">
        <v>1.4610190956195732</v>
      </c>
      <c r="Q17">
        <v>1169.8875828432522</v>
      </c>
      <c r="R17">
        <v>122.77048573340662</v>
      </c>
      <c r="S17">
        <v>134.13174375341799</v>
      </c>
      <c r="T17">
        <v>5.0068582420215098</v>
      </c>
      <c r="U17">
        <v>76.196338065673473</v>
      </c>
      <c r="V17">
        <v>267.42207277278982</v>
      </c>
      <c r="W17">
        <v>26.806837779363995</v>
      </c>
      <c r="X17">
        <v>35.850064680995828</v>
      </c>
      <c r="Y17">
        <v>0.27449348123965922</v>
      </c>
      <c r="Z17">
        <v>0.74341820234025646</v>
      </c>
      <c r="AA17">
        <v>0.23594573631968754</v>
      </c>
      <c r="AB17">
        <v>35.875407548610845</v>
      </c>
      <c r="AC17">
        <v>44.649550768435184</v>
      </c>
      <c r="AD17">
        <v>5.8125969280113443</v>
      </c>
      <c r="AE17">
        <v>9.1382279638888106E-2</v>
      </c>
      <c r="AF17">
        <v>2.2100132709275653</v>
      </c>
      <c r="AG17">
        <v>0.67641518158099045</v>
      </c>
      <c r="AH17">
        <v>1.6576860137500196</v>
      </c>
      <c r="AI17">
        <v>4.8784950886279266E-2</v>
      </c>
      <c r="AJ17">
        <v>1.3012142049914133</v>
      </c>
      <c r="AK17">
        <v>0.20031711585896345</v>
      </c>
      <c r="AL17">
        <v>10.875902217502714</v>
      </c>
      <c r="AM17">
        <v>0.84312167724799758</v>
      </c>
      <c r="AN17">
        <v>0.24254824132112149</v>
      </c>
      <c r="AO17">
        <v>4.5931407975756393</v>
      </c>
      <c r="AP17">
        <v>5.3485767104512125E-2</v>
      </c>
      <c r="AQ17">
        <v>1.5246220082744188</v>
      </c>
      <c r="AR17">
        <v>188.9111083412694</v>
      </c>
      <c r="AS17">
        <v>8.4584776729465219</v>
      </c>
      <c r="AT17">
        <v>60.419373205155004</v>
      </c>
      <c r="AU17">
        <v>6.8613761130416444</v>
      </c>
      <c r="AV17">
        <v>4.6183989085962303</v>
      </c>
      <c r="AW17">
        <v>0.82036710447287131</v>
      </c>
      <c r="AX17">
        <v>1.5169671508237341</v>
      </c>
      <c r="AY17">
        <v>75.080707733116711</v>
      </c>
      <c r="AZ17">
        <v>29.548517445472772</v>
      </c>
      <c r="BA17" s="110">
        <v>1.1856259590211997</v>
      </c>
      <c r="BB17" s="112">
        <v>1.6778769345214419</v>
      </c>
      <c r="BC17">
        <v>3.8744085551033596</v>
      </c>
      <c r="BD17">
        <v>3.0690317433688215</v>
      </c>
      <c r="BE17">
        <v>93.566916457558278</v>
      </c>
      <c r="BF17">
        <v>8.408536693694165</v>
      </c>
      <c r="BG17">
        <v>56.8814160338788</v>
      </c>
      <c r="BH17">
        <v>16.426937802562943</v>
      </c>
      <c r="BI17">
        <v>1.1603123703316849</v>
      </c>
      <c r="BJ17">
        <v>1.6101739906248578</v>
      </c>
      <c r="BK17">
        <v>3.4933421196068113</v>
      </c>
      <c r="BL17">
        <v>7.4745147698338359</v>
      </c>
      <c r="BM17">
        <v>21.474246129756146</v>
      </c>
      <c r="BN17">
        <v>0.18045869720953242</v>
      </c>
      <c r="BO17">
        <v>2.463574529867179</v>
      </c>
      <c r="BP17">
        <v>1.6050272383088939</v>
      </c>
      <c r="BQ17">
        <v>2.8322298119460072</v>
      </c>
      <c r="BR17">
        <v>1.542226168985833</v>
      </c>
      <c r="BS17">
        <v>1.0187785402426852</v>
      </c>
      <c r="BT17">
        <v>0.49611474233738306</v>
      </c>
      <c r="BU17">
        <v>84.234814580584185</v>
      </c>
      <c r="BV17">
        <v>10.234666231100261</v>
      </c>
      <c r="BW17">
        <v>339.97963660798791</v>
      </c>
      <c r="BX17">
        <v>2.2661913698611529</v>
      </c>
      <c r="BY17">
        <v>0.94880182147573733</v>
      </c>
      <c r="BZ17">
        <v>2.6022255352503674</v>
      </c>
      <c r="CA17">
        <v>25.205326801094792</v>
      </c>
      <c r="CB17">
        <v>35.803702129537918</v>
      </c>
      <c r="CC17">
        <v>1.8134223158497647</v>
      </c>
      <c r="CD17">
        <v>1939.6880011910771</v>
      </c>
      <c r="CE17">
        <v>4.2600339891330368</v>
      </c>
      <c r="CF17">
        <v>72.859811351108448</v>
      </c>
      <c r="CG17">
        <v>3.5761331660154489</v>
      </c>
      <c r="CH17">
        <v>21.249202327680905</v>
      </c>
      <c r="CI17">
        <v>2.7220679914710479</v>
      </c>
      <c r="CJ17">
        <v>0</v>
      </c>
      <c r="CK17">
        <v>0</v>
      </c>
      <c r="CN17" s="100"/>
      <c r="CP17" s="99"/>
    </row>
    <row r="18" spans="1:94" x14ac:dyDescent="0.25">
      <c r="A18" t="s">
        <v>143</v>
      </c>
      <c r="B18">
        <v>8.1264827498758407</v>
      </c>
      <c r="C18">
        <v>42.866237043917863</v>
      </c>
      <c r="D18">
        <v>19.455028598543258</v>
      </c>
      <c r="E18">
        <v>22.315897767096295</v>
      </c>
      <c r="F18">
        <v>306.29145560782518</v>
      </c>
      <c r="G18">
        <v>38.819884138631053</v>
      </c>
      <c r="H18">
        <v>1.8998835581932718</v>
      </c>
      <c r="I18">
        <v>0.88298640832780051</v>
      </c>
      <c r="J18">
        <v>7.4858896565169362</v>
      </c>
      <c r="K18">
        <v>1582.7738873119929</v>
      </c>
      <c r="L18">
        <v>0.54812709226973488</v>
      </c>
      <c r="M18">
        <v>13.491966198741064</v>
      </c>
      <c r="N18">
        <v>0.6554513259240381</v>
      </c>
      <c r="O18">
        <v>3.3172570352421</v>
      </c>
      <c r="P18">
        <v>2.5135681341300158</v>
      </c>
      <c r="Q18">
        <v>10.165683996082484</v>
      </c>
      <c r="R18">
        <v>6972.6016801923997</v>
      </c>
      <c r="S18">
        <v>329.22039788257695</v>
      </c>
      <c r="T18">
        <v>0.93531329422270215</v>
      </c>
      <c r="U18">
        <v>144.17427932087648</v>
      </c>
      <c r="V18">
        <v>207.34065919617709</v>
      </c>
      <c r="W18">
        <v>1123.5460274986169</v>
      </c>
      <c r="X18">
        <v>881.03687723354062</v>
      </c>
      <c r="Y18">
        <v>11.635606387185167</v>
      </c>
      <c r="Z18">
        <v>11.545670092698947</v>
      </c>
      <c r="AA18">
        <v>0.96578482464804294</v>
      </c>
      <c r="AB18">
        <v>136.7250228303383</v>
      </c>
      <c r="AC18">
        <v>32.811927595431264</v>
      </c>
      <c r="AD18">
        <v>171.09427196551502</v>
      </c>
      <c r="AE18">
        <v>3.5506325524604256</v>
      </c>
      <c r="AF18">
        <v>61.760608521555859</v>
      </c>
      <c r="AG18">
        <v>12.687497788269917</v>
      </c>
      <c r="AH18">
        <v>107.50237625393798</v>
      </c>
      <c r="AI18">
        <v>0.37642256385758333</v>
      </c>
      <c r="AJ18">
        <v>11.862884916798954</v>
      </c>
      <c r="AK18">
        <v>1.6942302426929303</v>
      </c>
      <c r="AL18">
        <v>7.9851003953354702</v>
      </c>
      <c r="AM18">
        <v>2.4131852115655472</v>
      </c>
      <c r="AN18">
        <v>0.42503822089898496</v>
      </c>
      <c r="AO18">
        <v>299.76394292891337</v>
      </c>
      <c r="AP18">
        <v>1.9387320509055603E-2</v>
      </c>
      <c r="AQ18">
        <v>145.223438917507</v>
      </c>
      <c r="AR18">
        <v>3535.4317719201836</v>
      </c>
      <c r="AS18">
        <v>8.0709292040323817</v>
      </c>
      <c r="AT18">
        <v>61.897926345910136</v>
      </c>
      <c r="AU18">
        <v>83.980030178501991</v>
      </c>
      <c r="AV18">
        <v>10.799791238649746</v>
      </c>
      <c r="AW18">
        <v>1.3742969099370963</v>
      </c>
      <c r="AX18">
        <v>17.712236253352248</v>
      </c>
      <c r="AY18">
        <v>28.609596984474358</v>
      </c>
      <c r="AZ18">
        <v>9.7316706372932629</v>
      </c>
      <c r="BA18" s="110">
        <v>0.32058915412633948</v>
      </c>
      <c r="BB18" s="112">
        <v>13.674344573353078</v>
      </c>
      <c r="BC18">
        <v>7.4197524754573223</v>
      </c>
      <c r="BD18">
        <v>8.102377314047148</v>
      </c>
      <c r="BE18">
        <v>251.89618717357675</v>
      </c>
      <c r="BF18">
        <v>24.857544850318863</v>
      </c>
      <c r="BG18">
        <v>13.2978863538751</v>
      </c>
      <c r="BH18">
        <v>352.33300173666368</v>
      </c>
      <c r="BI18">
        <v>26.942090686564821</v>
      </c>
      <c r="BJ18">
        <v>1.9466593365094289</v>
      </c>
      <c r="BK18">
        <v>25.541318433153315</v>
      </c>
      <c r="BL18">
        <v>34.633401466888891</v>
      </c>
      <c r="BM18">
        <v>31.427923634511203</v>
      </c>
      <c r="BN18">
        <v>2.8535374206971222</v>
      </c>
      <c r="BO18">
        <v>50.034485600184063</v>
      </c>
      <c r="BP18">
        <v>19.242217273204346</v>
      </c>
      <c r="BQ18">
        <v>21.78901436140502</v>
      </c>
      <c r="BR18">
        <v>3.5248615559988181</v>
      </c>
      <c r="BS18">
        <v>16.882022050794621</v>
      </c>
      <c r="BT18">
        <v>3.7179627671792921</v>
      </c>
      <c r="BU18">
        <v>16.13748274502667</v>
      </c>
      <c r="BV18">
        <v>1.9607302577663273</v>
      </c>
      <c r="BW18">
        <v>65.132398601924862</v>
      </c>
      <c r="BX18">
        <v>3.520012637704875</v>
      </c>
      <c r="BY18">
        <v>2.6681268946363641</v>
      </c>
      <c r="BZ18">
        <v>5.5851293727276357</v>
      </c>
      <c r="CA18">
        <v>99.494112141808088</v>
      </c>
      <c r="CB18">
        <v>1791.724092206983</v>
      </c>
      <c r="CC18">
        <v>0.83729320069586077</v>
      </c>
      <c r="CD18">
        <v>88.750356170377415</v>
      </c>
      <c r="CE18">
        <v>3.0879495107906054</v>
      </c>
      <c r="CF18">
        <v>38.286883997097682</v>
      </c>
      <c r="CG18">
        <v>4.0738674324245236</v>
      </c>
      <c r="CH18">
        <v>185.50573713610606</v>
      </c>
      <c r="CI18">
        <v>9.2224688997017914</v>
      </c>
      <c r="CJ18">
        <v>0</v>
      </c>
      <c r="CK18">
        <v>0</v>
      </c>
      <c r="CN18" s="100"/>
      <c r="CP18" s="99"/>
    </row>
    <row r="19" spans="1:94" x14ac:dyDescent="0.25">
      <c r="A19" t="s">
        <v>142</v>
      </c>
      <c r="B19">
        <v>6.7701593304927972</v>
      </c>
      <c r="C19">
        <v>141.7693810227089</v>
      </c>
      <c r="D19">
        <v>22.989530954195537</v>
      </c>
      <c r="E19">
        <v>106.70999252617702</v>
      </c>
      <c r="F19">
        <v>10.864145190983631</v>
      </c>
      <c r="G19">
        <v>15.522773189921528</v>
      </c>
      <c r="H19">
        <v>18.496506477432721</v>
      </c>
      <c r="I19">
        <v>1.5053659006267497</v>
      </c>
      <c r="J19">
        <v>72.985669911091406</v>
      </c>
      <c r="K19">
        <v>114.63588070905526</v>
      </c>
      <c r="L19">
        <v>3.8613710182496397</v>
      </c>
      <c r="M19">
        <v>893.21633347340162</v>
      </c>
      <c r="N19">
        <v>31.535135272775005</v>
      </c>
      <c r="O19">
        <v>27.446996177352741</v>
      </c>
      <c r="P19">
        <v>27.457587938809823</v>
      </c>
      <c r="Q19">
        <v>25.83890772283457</v>
      </c>
      <c r="R19">
        <v>385.09523957386421</v>
      </c>
      <c r="S19">
        <v>2337.0524653728417</v>
      </c>
      <c r="T19">
        <v>6.2054209949215897</v>
      </c>
      <c r="U19">
        <v>148.36239230425483</v>
      </c>
      <c r="V19">
        <v>438.99204313603116</v>
      </c>
      <c r="W19">
        <v>732.31992149262669</v>
      </c>
      <c r="X19">
        <v>902.4584341921684</v>
      </c>
      <c r="Y19">
        <v>31.422011989538671</v>
      </c>
      <c r="Z19">
        <v>62.507728574276122</v>
      </c>
      <c r="AA19">
        <v>70.879413267102933</v>
      </c>
      <c r="AB19">
        <v>57.717068926102691</v>
      </c>
      <c r="AC19">
        <v>598.10439031414933</v>
      </c>
      <c r="AD19">
        <v>21.13236437336484</v>
      </c>
      <c r="AE19">
        <v>3.9761420417176776</v>
      </c>
      <c r="AF19">
        <v>27.42828723043095</v>
      </c>
      <c r="AG19">
        <v>8.5784128246459836</v>
      </c>
      <c r="AH19">
        <v>5.4505315642924383</v>
      </c>
      <c r="AI19">
        <v>1.5206376173281388</v>
      </c>
      <c r="AJ19">
        <v>14.11050151165381</v>
      </c>
      <c r="AK19">
        <v>5.3711731265758935</v>
      </c>
      <c r="AL19">
        <v>18.345452289057004</v>
      </c>
      <c r="AM19">
        <v>5.0555742947936615</v>
      </c>
      <c r="AN19">
        <v>33.472880760317082</v>
      </c>
      <c r="AO19">
        <v>49.465556595777592</v>
      </c>
      <c r="AP19">
        <v>11.798321334714517</v>
      </c>
      <c r="AQ19">
        <v>10.940333401595241</v>
      </c>
      <c r="AR19">
        <v>178.77683666686772</v>
      </c>
      <c r="AS19">
        <v>238.74050768882364</v>
      </c>
      <c r="AT19">
        <v>649.82017689533086</v>
      </c>
      <c r="AU19">
        <v>1570.5843562933187</v>
      </c>
      <c r="AV19">
        <v>1372.5953695111066</v>
      </c>
      <c r="AW19">
        <v>56.332054139785789</v>
      </c>
      <c r="AX19">
        <v>32.149823936444939</v>
      </c>
      <c r="AY19">
        <v>259.16988505743814</v>
      </c>
      <c r="AZ19">
        <v>45.0927534582692</v>
      </c>
      <c r="BA19" s="110">
        <v>7.4185385320339181</v>
      </c>
      <c r="BB19" s="112">
        <v>56.774154618633283</v>
      </c>
      <c r="BC19">
        <v>30.135394288059636</v>
      </c>
      <c r="BD19">
        <v>20.445021701744306</v>
      </c>
      <c r="BE19">
        <v>537.38183331643972</v>
      </c>
      <c r="BF19">
        <v>223.39829613479048</v>
      </c>
      <c r="BG19">
        <v>36.371580436384086</v>
      </c>
      <c r="BH19">
        <v>234.30020316977962</v>
      </c>
      <c r="BI19">
        <v>29.406354984497895</v>
      </c>
      <c r="BJ19">
        <v>8.3965643798658629</v>
      </c>
      <c r="BK19">
        <v>516.47185569474425</v>
      </c>
      <c r="BL19">
        <v>98.803399966972648</v>
      </c>
      <c r="BM19">
        <v>13.601682709601977</v>
      </c>
      <c r="BN19">
        <v>3.9065984568439003</v>
      </c>
      <c r="BO19">
        <v>56.663188358454526</v>
      </c>
      <c r="BP19">
        <v>57.333521257792185</v>
      </c>
      <c r="BQ19">
        <v>72.888217710880667</v>
      </c>
      <c r="BR19">
        <v>19.622088837672024</v>
      </c>
      <c r="BS19">
        <v>3.3110063668264806</v>
      </c>
      <c r="BT19">
        <v>0.4860721877462415</v>
      </c>
      <c r="BU19">
        <v>48.249700800565428</v>
      </c>
      <c r="BV19">
        <v>5.8624166967426525</v>
      </c>
      <c r="BW19">
        <v>194.74033184850643</v>
      </c>
      <c r="BX19">
        <v>6.4641176373079663</v>
      </c>
      <c r="BY19">
        <v>17.323138409424363</v>
      </c>
      <c r="BZ19">
        <v>20.655601584347956</v>
      </c>
      <c r="CA19">
        <v>63.782258269210899</v>
      </c>
      <c r="CB19">
        <v>5215.3538695820407</v>
      </c>
      <c r="CC19">
        <v>3.6977780897412562</v>
      </c>
      <c r="CD19">
        <v>2672.4019403685452</v>
      </c>
      <c r="CE19">
        <v>10.793347891086748</v>
      </c>
      <c r="CF19">
        <v>327.46055226990461</v>
      </c>
      <c r="CG19">
        <v>161.29397793548554</v>
      </c>
      <c r="CH19">
        <v>103.89153745820876</v>
      </c>
      <c r="CI19">
        <v>49.659668500536654</v>
      </c>
      <c r="CJ19">
        <v>0</v>
      </c>
      <c r="CK19">
        <v>0</v>
      </c>
      <c r="CN19" s="100"/>
      <c r="CP19" s="99"/>
    </row>
    <row r="20" spans="1:94" x14ac:dyDescent="0.25">
      <c r="A20" t="s">
        <v>141</v>
      </c>
      <c r="B20">
        <v>438.08704362812745</v>
      </c>
      <c r="C20">
        <v>575.20203798409455</v>
      </c>
      <c r="D20">
        <v>5.1239356448786637</v>
      </c>
      <c r="E20">
        <v>350.20212589166192</v>
      </c>
      <c r="F20">
        <v>258.21530349162975</v>
      </c>
      <c r="G20">
        <v>27.562735617706817</v>
      </c>
      <c r="H20">
        <v>1.3824907648314406E-2</v>
      </c>
      <c r="I20">
        <v>1.9619101740922303E-2</v>
      </c>
      <c r="J20">
        <v>76.198163411681975</v>
      </c>
      <c r="K20">
        <v>450.13417545465649</v>
      </c>
      <c r="L20">
        <v>5.0011717095241955E-4</v>
      </c>
      <c r="M20">
        <v>0.19405961868207225</v>
      </c>
      <c r="N20">
        <v>2.9761743879814024E-2</v>
      </c>
      <c r="O20">
        <v>4.8398459824332057E-4</v>
      </c>
      <c r="P20">
        <v>1.1560972136832723E-2</v>
      </c>
      <c r="Q20">
        <v>1.5153354075892618E-2</v>
      </c>
      <c r="R20">
        <v>0.26999453356527986</v>
      </c>
      <c r="S20">
        <v>16.921891911378641</v>
      </c>
      <c r="T20">
        <v>365.14756697675404</v>
      </c>
      <c r="U20">
        <v>421.69789408957547</v>
      </c>
      <c r="V20">
        <v>6.6341202326486499</v>
      </c>
      <c r="W20">
        <v>7.9418576441762259</v>
      </c>
      <c r="X20">
        <v>7.4989609378251663</v>
      </c>
      <c r="Y20">
        <v>1.1625597034634052</v>
      </c>
      <c r="Z20">
        <v>11.95635632000476</v>
      </c>
      <c r="AA20">
        <v>1.6568975802140926E-2</v>
      </c>
      <c r="AB20">
        <v>35.227612854251277</v>
      </c>
      <c r="AC20">
        <v>0.13171968202811851</v>
      </c>
      <c r="AD20">
        <v>69.856207273927666</v>
      </c>
      <c r="AE20">
        <v>10.0014875902823</v>
      </c>
      <c r="AF20">
        <v>6.108773639767656</v>
      </c>
      <c r="AG20">
        <v>4.1457561948810921</v>
      </c>
      <c r="AH20">
        <v>1.8496933859658056</v>
      </c>
      <c r="AI20">
        <v>0</v>
      </c>
      <c r="AJ20">
        <v>1.9361467215650283E-3</v>
      </c>
      <c r="AK20">
        <v>1.8482458555605711E-2</v>
      </c>
      <c r="AL20">
        <v>1.1265447084617857E-3</v>
      </c>
      <c r="AM20">
        <v>0</v>
      </c>
      <c r="AN20">
        <v>7.5017575642862943E-3</v>
      </c>
      <c r="AO20">
        <v>272.76142416417275</v>
      </c>
      <c r="AP20">
        <v>1087.5585250467841</v>
      </c>
      <c r="AQ20">
        <v>604.08274685564925</v>
      </c>
      <c r="AR20">
        <v>227.26156100059799</v>
      </c>
      <c r="AS20">
        <v>4.1105994214139858E-2</v>
      </c>
      <c r="AT20">
        <v>8.9840250250714213</v>
      </c>
      <c r="AU20">
        <v>138.26176135481975</v>
      </c>
      <c r="AV20">
        <v>141.1907753286213</v>
      </c>
      <c r="AW20">
        <v>23.230844748490227</v>
      </c>
      <c r="AX20">
        <v>8.4208604223500299</v>
      </c>
      <c r="AY20">
        <v>4.1029128995224817E-2</v>
      </c>
      <c r="AZ20">
        <v>7.1725450468317787E-3</v>
      </c>
      <c r="BA20" s="110">
        <v>3.2484341991972492E-4</v>
      </c>
      <c r="BB20" s="112">
        <v>30.8348168539016</v>
      </c>
      <c r="BC20">
        <v>1.4489163161485952</v>
      </c>
      <c r="BD20">
        <v>5.0011717095241955E-4</v>
      </c>
      <c r="BE20">
        <v>114.29778954776236</v>
      </c>
      <c r="BF20">
        <v>3.6835295721761585E-2</v>
      </c>
      <c r="BG20">
        <v>5.5123960879158238E-4</v>
      </c>
      <c r="BH20">
        <v>282.34706994972089</v>
      </c>
      <c r="BI20">
        <v>188.79922412037627</v>
      </c>
      <c r="BJ20">
        <v>406.77874655848046</v>
      </c>
      <c r="BK20">
        <v>59.379728604995528</v>
      </c>
      <c r="BL20">
        <v>104.17799406776047</v>
      </c>
      <c r="BM20">
        <v>42.337008824421162</v>
      </c>
      <c r="BN20">
        <v>1.2956588046106048</v>
      </c>
      <c r="BO20">
        <v>112.37485338698974</v>
      </c>
      <c r="BP20">
        <v>325.41581327260297</v>
      </c>
      <c r="BQ20">
        <v>62.574039796032586</v>
      </c>
      <c r="BR20">
        <v>1.4351188383852039E-3</v>
      </c>
      <c r="BS20">
        <v>99.045604480129811</v>
      </c>
      <c r="BT20">
        <v>1.1873371567059405</v>
      </c>
      <c r="BU20">
        <v>35.038384677480735</v>
      </c>
      <c r="BV20">
        <v>4.25722041695537</v>
      </c>
      <c r="BW20">
        <v>141.41821703168492</v>
      </c>
      <c r="BX20">
        <v>5.0428535686581201E-4</v>
      </c>
      <c r="BY20">
        <v>2.6115763424803522E-3</v>
      </c>
      <c r="BZ20">
        <v>2.2412682527369419E-4</v>
      </c>
      <c r="CA20">
        <v>101.31260430271912</v>
      </c>
      <c r="CB20">
        <v>1.1630096289537548</v>
      </c>
      <c r="CC20">
        <v>2.2892954295813052E-3</v>
      </c>
      <c r="CD20">
        <v>0.79597382883273449</v>
      </c>
      <c r="CE20">
        <v>1.8706585380879406E-2</v>
      </c>
      <c r="CF20">
        <v>39.160088357703366</v>
      </c>
      <c r="CG20">
        <v>5.1967160017322489E-2</v>
      </c>
      <c r="CH20">
        <v>114.68642744617513</v>
      </c>
      <c r="CI20">
        <v>26.68804594390069</v>
      </c>
      <c r="CJ20">
        <v>0</v>
      </c>
      <c r="CK20">
        <v>0</v>
      </c>
      <c r="CN20" s="100"/>
      <c r="CP20" s="99"/>
    </row>
    <row r="21" spans="1:94" x14ac:dyDescent="0.25">
      <c r="A21" t="s">
        <v>140</v>
      </c>
      <c r="B21">
        <v>6.3793232716459576</v>
      </c>
      <c r="C21">
        <v>14.910084067124082</v>
      </c>
      <c r="D21">
        <v>10.518824026570158</v>
      </c>
      <c r="E21">
        <v>17.462861622816277</v>
      </c>
      <c r="F21">
        <v>12.883090802134197</v>
      </c>
      <c r="G21">
        <v>11.434416182451718</v>
      </c>
      <c r="H21">
        <v>9.9587889392843678</v>
      </c>
      <c r="I21">
        <v>5.1636628279388086</v>
      </c>
      <c r="J21">
        <v>118.50934163715979</v>
      </c>
      <c r="K21">
        <v>228.95229360798939</v>
      </c>
      <c r="L21">
        <v>9.793248152463125</v>
      </c>
      <c r="M21">
        <v>148.1961521576591</v>
      </c>
      <c r="N21">
        <v>2.9975916912344354</v>
      </c>
      <c r="O21">
        <v>58.397501829315743</v>
      </c>
      <c r="P21">
        <v>45.583499791043664</v>
      </c>
      <c r="Q21">
        <v>127.0677051132229</v>
      </c>
      <c r="R21">
        <v>1005.455644756792</v>
      </c>
      <c r="S21">
        <v>1060.7798920468706</v>
      </c>
      <c r="T21">
        <v>17.410119390291271</v>
      </c>
      <c r="U21">
        <v>8617.8321363704017</v>
      </c>
      <c r="V21">
        <v>1577.0356870942824</v>
      </c>
      <c r="W21">
        <v>7.5509524309999616</v>
      </c>
      <c r="X21">
        <v>16.888164356520335</v>
      </c>
      <c r="Y21">
        <v>2.4231220753472975</v>
      </c>
      <c r="Z21">
        <v>4.5473717008056775</v>
      </c>
      <c r="AA21">
        <v>0.17354344354454143</v>
      </c>
      <c r="AB21">
        <v>68.157924051667365</v>
      </c>
      <c r="AC21">
        <v>255.77369698157932</v>
      </c>
      <c r="AD21">
        <v>143.78385500455687</v>
      </c>
      <c r="AE21">
        <v>0.79502079019637029</v>
      </c>
      <c r="AF21">
        <v>8.3222158077948674</v>
      </c>
      <c r="AG21">
        <v>2.7681233773472007</v>
      </c>
      <c r="AH21">
        <v>14.06515702713331</v>
      </c>
      <c r="AI21">
        <v>1.5216764477223932</v>
      </c>
      <c r="AJ21">
        <v>18.434089682725133</v>
      </c>
      <c r="AK21">
        <v>2.9620264227714141</v>
      </c>
      <c r="AL21">
        <v>69.835408950076939</v>
      </c>
      <c r="AM21">
        <v>25.78480764530476</v>
      </c>
      <c r="AN21">
        <v>4.5431523844948689</v>
      </c>
      <c r="AO21">
        <v>47.388725410600635</v>
      </c>
      <c r="AP21">
        <v>1.6688873498877785</v>
      </c>
      <c r="AQ21">
        <v>7.9331917217619576</v>
      </c>
      <c r="AR21">
        <v>404.61675547457992</v>
      </c>
      <c r="AS21">
        <v>53.732075948864285</v>
      </c>
      <c r="AT21">
        <v>422.9793010402912</v>
      </c>
      <c r="AU21">
        <v>33.24916664605761</v>
      </c>
      <c r="AV21">
        <v>17.263950462139228</v>
      </c>
      <c r="AW21">
        <v>8.0996816403810108</v>
      </c>
      <c r="AX21">
        <v>4.9171944372567689</v>
      </c>
      <c r="AY21">
        <v>267.73476515846505</v>
      </c>
      <c r="AZ21">
        <v>80.241810337896666</v>
      </c>
      <c r="BA21" s="110">
        <v>0.20391954972142326</v>
      </c>
      <c r="BB21" s="112">
        <v>34.777948824619706</v>
      </c>
      <c r="BC21">
        <v>2.1802075269663947</v>
      </c>
      <c r="BD21">
        <v>84.027590969947028</v>
      </c>
      <c r="BE21">
        <v>400.97700769203976</v>
      </c>
      <c r="BF21">
        <v>203.08496652853972</v>
      </c>
      <c r="BG21">
        <v>180.12058417242528</v>
      </c>
      <c r="BH21">
        <v>253.74307851918422</v>
      </c>
      <c r="BI21">
        <v>26.29248983012641</v>
      </c>
      <c r="BJ21">
        <v>14.609287055218861</v>
      </c>
      <c r="BK21">
        <v>125.11057365654366</v>
      </c>
      <c r="BL21">
        <v>574.63173201153143</v>
      </c>
      <c r="BM21">
        <v>83.236412823022874</v>
      </c>
      <c r="BN21">
        <v>4.4713194354177013</v>
      </c>
      <c r="BO21">
        <v>38.340439320900451</v>
      </c>
      <c r="BP21">
        <v>29.026548084354246</v>
      </c>
      <c r="BQ21">
        <v>25.960761419510522</v>
      </c>
      <c r="BR21">
        <v>46.63019219048207</v>
      </c>
      <c r="BS21">
        <v>4.2715705804084392</v>
      </c>
      <c r="BT21">
        <v>0.77420377138501617</v>
      </c>
      <c r="BU21">
        <v>13.624823358458968</v>
      </c>
      <c r="BV21">
        <v>1.6554380777810576</v>
      </c>
      <c r="BW21">
        <v>54.991068922286232</v>
      </c>
      <c r="BX21">
        <v>32.078427139055172</v>
      </c>
      <c r="BY21">
        <v>24.068810242114989</v>
      </c>
      <c r="BZ21">
        <v>77.271159068835416</v>
      </c>
      <c r="CA21">
        <v>21.044660630681825</v>
      </c>
      <c r="CB21">
        <v>160.84076554720227</v>
      </c>
      <c r="CC21">
        <v>7.6487023826245002</v>
      </c>
      <c r="CD21">
        <v>772.80552274371917</v>
      </c>
      <c r="CE21">
        <v>21.433598652659342</v>
      </c>
      <c r="CF21">
        <v>414.95988707922055</v>
      </c>
      <c r="CG21">
        <v>20.77694310017365</v>
      </c>
      <c r="CH21">
        <v>280.10712070503769</v>
      </c>
      <c r="CI21">
        <v>41.802572982314651</v>
      </c>
      <c r="CJ21">
        <v>0</v>
      </c>
      <c r="CK21">
        <v>0</v>
      </c>
      <c r="CN21" s="100"/>
      <c r="CP21" s="99"/>
    </row>
    <row r="22" spans="1:94" x14ac:dyDescent="0.25">
      <c r="A22" t="s">
        <v>139</v>
      </c>
      <c r="B22">
        <v>61.844481365496705</v>
      </c>
      <c r="C22">
        <v>177.82910221887704</v>
      </c>
      <c r="D22">
        <v>70.945592231226186</v>
      </c>
      <c r="E22">
        <v>81.961973461994305</v>
      </c>
      <c r="F22">
        <v>139.94556210130088</v>
      </c>
      <c r="G22">
        <v>115.20163641333694</v>
      </c>
      <c r="H22">
        <v>13.981622820856487</v>
      </c>
      <c r="I22">
        <v>66.78728853769536</v>
      </c>
      <c r="J22">
        <v>1332.5691442194823</v>
      </c>
      <c r="K22">
        <v>2024.9422033701383</v>
      </c>
      <c r="L22">
        <v>109.9511994470669</v>
      </c>
      <c r="M22">
        <v>1669.9435430911726</v>
      </c>
      <c r="N22">
        <v>35.325130649805651</v>
      </c>
      <c r="O22">
        <v>661.30675548568252</v>
      </c>
      <c r="P22">
        <v>513.02647774011405</v>
      </c>
      <c r="Q22">
        <v>1242.1018056163268</v>
      </c>
      <c r="R22">
        <v>10792.718476464283</v>
      </c>
      <c r="S22">
        <v>8476.24842989434</v>
      </c>
      <c r="T22">
        <v>191.2095204984584</v>
      </c>
      <c r="U22">
        <v>11080.946538171405</v>
      </c>
      <c r="V22">
        <v>16433.639891362673</v>
      </c>
      <c r="W22">
        <v>205.08888367110754</v>
      </c>
      <c r="X22">
        <v>296.6111225563497</v>
      </c>
      <c r="Y22">
        <v>37.209360067449772</v>
      </c>
      <c r="Z22">
        <v>56.985429793312775</v>
      </c>
      <c r="AA22">
        <v>2.305400403997631</v>
      </c>
      <c r="AB22">
        <v>311.02929295484546</v>
      </c>
      <c r="AC22">
        <v>2881.7090005643827</v>
      </c>
      <c r="AD22">
        <v>1404.6166761854381</v>
      </c>
      <c r="AE22">
        <v>7.8302236763374129</v>
      </c>
      <c r="AF22">
        <v>94.776286630385314</v>
      </c>
      <c r="AG22">
        <v>32.281488131115943</v>
      </c>
      <c r="AH22">
        <v>148.01513185580617</v>
      </c>
      <c r="AI22">
        <v>19.434739311640595</v>
      </c>
      <c r="AJ22">
        <v>224.15131038345612</v>
      </c>
      <c r="AK22">
        <v>37.509523943882044</v>
      </c>
      <c r="AL22">
        <v>768.46114930763315</v>
      </c>
      <c r="AM22">
        <v>289.61117954124529</v>
      </c>
      <c r="AN22">
        <v>51.055037132626566</v>
      </c>
      <c r="AO22">
        <v>335.88704050933615</v>
      </c>
      <c r="AP22">
        <v>11.914973774322853</v>
      </c>
      <c r="AQ22">
        <v>84.655137486242552</v>
      </c>
      <c r="AR22">
        <v>4456.6496512049152</v>
      </c>
      <c r="AS22">
        <v>609.61642082916046</v>
      </c>
      <c r="AT22">
        <v>4607.0517946808059</v>
      </c>
      <c r="AU22">
        <v>392.69510418790895</v>
      </c>
      <c r="AV22">
        <v>160.92838092530883</v>
      </c>
      <c r="AW22">
        <v>93.238058748280494</v>
      </c>
      <c r="AX22">
        <v>56.742874566819431</v>
      </c>
      <c r="AY22">
        <v>3017.8790132221825</v>
      </c>
      <c r="AZ22">
        <v>897.02436859042518</v>
      </c>
      <c r="BA22" s="110">
        <v>5.8673193882383847</v>
      </c>
      <c r="BB22" s="112">
        <v>389.92288241329919</v>
      </c>
      <c r="BC22">
        <v>46.700528513242688</v>
      </c>
      <c r="BD22">
        <v>942.01320403594332</v>
      </c>
      <c r="BE22">
        <v>3845.512247055849</v>
      </c>
      <c r="BF22">
        <v>2289.172153201313</v>
      </c>
      <c r="BG22">
        <v>2017.1249044009558</v>
      </c>
      <c r="BH22">
        <v>2414.9833662531901</v>
      </c>
      <c r="BI22">
        <v>290.42275365760077</v>
      </c>
      <c r="BJ22">
        <v>159.90319091944602</v>
      </c>
      <c r="BK22">
        <v>273.71174765381511</v>
      </c>
      <c r="BL22">
        <v>2154.9670726056092</v>
      </c>
      <c r="BM22">
        <v>228.68255878456617</v>
      </c>
      <c r="BN22">
        <v>26.408645887978885</v>
      </c>
      <c r="BO22">
        <v>405.15174557419601</v>
      </c>
      <c r="BP22">
        <v>211.6269504266985</v>
      </c>
      <c r="BQ22">
        <v>290.93479307935883</v>
      </c>
      <c r="BR22">
        <v>525.59195981280516</v>
      </c>
      <c r="BS22">
        <v>44.701233484932011</v>
      </c>
      <c r="BT22">
        <v>8.2371599131805961</v>
      </c>
      <c r="BU22">
        <v>137.96771671268667</v>
      </c>
      <c r="BV22">
        <v>16.763300759337273</v>
      </c>
      <c r="BW22">
        <v>556.85068489988373</v>
      </c>
      <c r="BX22">
        <v>358.35217559923922</v>
      </c>
      <c r="BY22">
        <v>271.87696605823447</v>
      </c>
      <c r="BZ22">
        <v>876.53629144891477</v>
      </c>
      <c r="CA22">
        <v>243.85523733972087</v>
      </c>
      <c r="CB22">
        <v>1802.6077113312733</v>
      </c>
      <c r="CC22">
        <v>87.669190309839365</v>
      </c>
      <c r="CD22">
        <v>4375.5870311797753</v>
      </c>
      <c r="CE22">
        <v>244.31034432284602</v>
      </c>
      <c r="CF22">
        <v>4615.1745215487199</v>
      </c>
      <c r="CG22">
        <v>243.83284459616496</v>
      </c>
      <c r="CH22">
        <v>3090.4341521325146</v>
      </c>
      <c r="CI22">
        <v>471.59377027635708</v>
      </c>
      <c r="CJ22">
        <v>0</v>
      </c>
      <c r="CK22">
        <v>0</v>
      </c>
      <c r="CN22" s="100"/>
      <c r="CP22" s="99"/>
    </row>
    <row r="23" spans="1:94" x14ac:dyDescent="0.25">
      <c r="A23" t="s">
        <v>138</v>
      </c>
      <c r="B23">
        <v>1052.8</v>
      </c>
      <c r="C23">
        <v>1405.6</v>
      </c>
      <c r="D23">
        <v>117.19999999999999</v>
      </c>
      <c r="E23">
        <v>82.4</v>
      </c>
      <c r="F23">
        <v>26.6</v>
      </c>
      <c r="G23">
        <v>52.9</v>
      </c>
      <c r="H23">
        <v>1067</v>
      </c>
      <c r="I23">
        <v>42.3</v>
      </c>
      <c r="J23">
        <v>111.59999999999998</v>
      </c>
      <c r="K23">
        <v>1174</v>
      </c>
      <c r="L23">
        <v>80.5</v>
      </c>
      <c r="M23">
        <v>1183.0999999999999</v>
      </c>
      <c r="N23">
        <v>277.10000000000002</v>
      </c>
      <c r="O23">
        <v>157.4</v>
      </c>
      <c r="P23">
        <v>84.3</v>
      </c>
      <c r="Q23">
        <v>16.100000000000001</v>
      </c>
      <c r="R23">
        <v>116.80000000000001</v>
      </c>
      <c r="S23">
        <v>145</v>
      </c>
      <c r="T23">
        <v>27.8</v>
      </c>
      <c r="U23">
        <v>28.7</v>
      </c>
      <c r="V23">
        <v>388.2</v>
      </c>
      <c r="W23">
        <v>446.4</v>
      </c>
      <c r="X23">
        <v>271.39999999999998</v>
      </c>
      <c r="Y23">
        <v>6361.5</v>
      </c>
      <c r="Z23">
        <v>93.5</v>
      </c>
      <c r="AA23">
        <v>785.7</v>
      </c>
      <c r="AB23">
        <v>266.5</v>
      </c>
      <c r="AC23">
        <v>215.60000000000005</v>
      </c>
      <c r="AD23">
        <v>3767</v>
      </c>
      <c r="AE23">
        <v>148.69999999999999</v>
      </c>
      <c r="AF23">
        <v>765.3</v>
      </c>
      <c r="AG23">
        <v>5248</v>
      </c>
      <c r="AH23">
        <v>472</v>
      </c>
      <c r="AI23">
        <v>75.3</v>
      </c>
      <c r="AJ23">
        <v>1114.3</v>
      </c>
      <c r="AK23">
        <v>159.5</v>
      </c>
      <c r="AL23">
        <v>305.90000000000009</v>
      </c>
      <c r="AM23">
        <v>119.20000000000002</v>
      </c>
      <c r="AN23">
        <v>19.600000000000001</v>
      </c>
      <c r="AO23">
        <v>206.00000000000003</v>
      </c>
      <c r="AP23">
        <v>115.5</v>
      </c>
      <c r="AQ23">
        <v>143.5</v>
      </c>
      <c r="AR23">
        <v>4574.2</v>
      </c>
      <c r="AS23">
        <v>110.80000000000001</v>
      </c>
      <c r="AT23">
        <v>634.20000000000005</v>
      </c>
      <c r="AU23">
        <v>785.40000000000009</v>
      </c>
      <c r="AV23">
        <v>647.70000000000005</v>
      </c>
      <c r="AW23">
        <v>460</v>
      </c>
      <c r="AX23">
        <v>403</v>
      </c>
      <c r="AY23">
        <v>1011.2</v>
      </c>
      <c r="AZ23">
        <v>141.4</v>
      </c>
      <c r="BA23" s="110">
        <v>6618</v>
      </c>
      <c r="BB23" s="112">
        <v>1006.4000000000001</v>
      </c>
      <c r="BC23">
        <v>103.99999999999999</v>
      </c>
      <c r="BD23">
        <v>278.70000000000005</v>
      </c>
      <c r="BE23">
        <v>2731.7000000000003</v>
      </c>
      <c r="BF23">
        <v>722.59999999999991</v>
      </c>
      <c r="BG23">
        <v>819</v>
      </c>
      <c r="BH23">
        <v>699.50000000000011</v>
      </c>
      <c r="BI23">
        <v>106.4</v>
      </c>
      <c r="BJ23">
        <v>66.5</v>
      </c>
      <c r="BK23">
        <v>503.9</v>
      </c>
      <c r="BL23">
        <v>123.8</v>
      </c>
      <c r="BM23">
        <v>62.900000000000006</v>
      </c>
      <c r="BN23">
        <v>23.5</v>
      </c>
      <c r="BO23">
        <v>181.4</v>
      </c>
      <c r="BP23">
        <v>87.4</v>
      </c>
      <c r="BQ23">
        <v>2382.6</v>
      </c>
      <c r="BR23">
        <v>503.5</v>
      </c>
      <c r="BS23">
        <v>362.1</v>
      </c>
      <c r="BT23">
        <v>90.699999999999989</v>
      </c>
      <c r="BU23">
        <v>564.99194001287583</v>
      </c>
      <c r="BV23">
        <v>68.647434651401852</v>
      </c>
      <c r="BW23">
        <v>2280.3606253357225</v>
      </c>
      <c r="BX23">
        <v>203.89999999999998</v>
      </c>
      <c r="BY23">
        <v>143.19999999999999</v>
      </c>
      <c r="BZ23">
        <v>233.59999999999994</v>
      </c>
      <c r="CA23">
        <v>4956.7</v>
      </c>
      <c r="CB23">
        <v>164.70000000000002</v>
      </c>
      <c r="CC23">
        <v>7.5</v>
      </c>
      <c r="CD23">
        <v>172.9</v>
      </c>
      <c r="CE23">
        <v>27.500000000000004</v>
      </c>
      <c r="CF23">
        <v>536.70000000000005</v>
      </c>
      <c r="CG23">
        <v>52.7</v>
      </c>
      <c r="CH23">
        <v>1054.9000000000001</v>
      </c>
      <c r="CI23">
        <v>346.00000000000006</v>
      </c>
      <c r="CJ23">
        <v>0</v>
      </c>
      <c r="CK23">
        <v>0</v>
      </c>
      <c r="CN23" s="100"/>
      <c r="CP23" s="99"/>
    </row>
    <row r="24" spans="1:94" x14ac:dyDescent="0.25">
      <c r="A24" t="s">
        <v>137</v>
      </c>
      <c r="B24">
        <v>0</v>
      </c>
      <c r="C24">
        <v>0</v>
      </c>
      <c r="D24">
        <v>0</v>
      </c>
      <c r="E24">
        <v>0</v>
      </c>
      <c r="F24">
        <v>0</v>
      </c>
      <c r="G24">
        <v>0</v>
      </c>
      <c r="H24">
        <v>0</v>
      </c>
      <c r="I24">
        <v>0</v>
      </c>
      <c r="J24">
        <v>0</v>
      </c>
      <c r="K24">
        <v>0</v>
      </c>
      <c r="L24">
        <v>0</v>
      </c>
      <c r="M24">
        <v>0</v>
      </c>
      <c r="N24">
        <v>0</v>
      </c>
      <c r="O24">
        <v>0</v>
      </c>
      <c r="P24">
        <v>0</v>
      </c>
      <c r="Q24">
        <v>0</v>
      </c>
      <c r="R24">
        <v>0</v>
      </c>
      <c r="S24">
        <v>0</v>
      </c>
      <c r="T24">
        <v>0</v>
      </c>
      <c r="U24">
        <v>0</v>
      </c>
      <c r="V24">
        <v>0</v>
      </c>
      <c r="W24">
        <v>0</v>
      </c>
      <c r="X24">
        <v>0</v>
      </c>
      <c r="Y24">
        <v>0</v>
      </c>
      <c r="Z24">
        <v>0</v>
      </c>
      <c r="AA24">
        <v>0</v>
      </c>
      <c r="AB24">
        <v>0</v>
      </c>
      <c r="AC24">
        <v>0</v>
      </c>
      <c r="AD24">
        <v>0</v>
      </c>
      <c r="AE24">
        <v>0</v>
      </c>
      <c r="AF24">
        <v>0</v>
      </c>
      <c r="AG24">
        <v>4998.6000000000004</v>
      </c>
      <c r="AH24">
        <v>0</v>
      </c>
      <c r="AI24">
        <v>0</v>
      </c>
      <c r="AJ24">
        <v>0</v>
      </c>
      <c r="AK24">
        <v>0</v>
      </c>
      <c r="AL24">
        <v>0</v>
      </c>
      <c r="AM24">
        <v>0</v>
      </c>
      <c r="AN24">
        <v>0</v>
      </c>
      <c r="AO24">
        <v>0</v>
      </c>
      <c r="AP24">
        <v>0</v>
      </c>
      <c r="AQ24">
        <v>0</v>
      </c>
      <c r="AR24">
        <v>0</v>
      </c>
      <c r="AS24">
        <v>0</v>
      </c>
      <c r="AT24">
        <v>0</v>
      </c>
      <c r="AU24">
        <v>0</v>
      </c>
      <c r="AV24">
        <v>0</v>
      </c>
      <c r="AW24">
        <v>0</v>
      </c>
      <c r="AX24">
        <v>0</v>
      </c>
      <c r="AY24">
        <v>0</v>
      </c>
      <c r="AZ24">
        <v>0</v>
      </c>
      <c r="BA24" s="110">
        <v>0</v>
      </c>
      <c r="BB24" s="112">
        <v>0</v>
      </c>
      <c r="BC24">
        <v>0</v>
      </c>
      <c r="BD24">
        <v>0</v>
      </c>
      <c r="BE24">
        <v>0</v>
      </c>
      <c r="BF24">
        <v>0</v>
      </c>
      <c r="BG24">
        <v>0</v>
      </c>
      <c r="BH24">
        <v>0</v>
      </c>
      <c r="BI24">
        <v>0</v>
      </c>
      <c r="BJ24">
        <v>0</v>
      </c>
      <c r="BK24">
        <v>0</v>
      </c>
      <c r="BL24">
        <v>0</v>
      </c>
      <c r="BM24">
        <v>0</v>
      </c>
      <c r="BN24">
        <v>0</v>
      </c>
      <c r="BO24">
        <v>0</v>
      </c>
      <c r="BP24">
        <v>0</v>
      </c>
      <c r="BQ24">
        <v>0</v>
      </c>
      <c r="BR24">
        <v>0</v>
      </c>
      <c r="BS24">
        <v>0</v>
      </c>
      <c r="BT24">
        <v>0</v>
      </c>
      <c r="BU24">
        <v>0</v>
      </c>
      <c r="BV24">
        <v>0</v>
      </c>
      <c r="BW24">
        <v>0</v>
      </c>
      <c r="BX24">
        <v>0</v>
      </c>
      <c r="BY24">
        <v>0</v>
      </c>
      <c r="BZ24">
        <v>0</v>
      </c>
      <c r="CA24">
        <v>0</v>
      </c>
      <c r="CB24">
        <v>0</v>
      </c>
      <c r="CC24">
        <v>0</v>
      </c>
      <c r="CD24">
        <v>0</v>
      </c>
      <c r="CE24">
        <v>0</v>
      </c>
      <c r="CF24">
        <v>0</v>
      </c>
      <c r="CG24">
        <v>0</v>
      </c>
      <c r="CH24">
        <v>0</v>
      </c>
      <c r="CI24">
        <v>0</v>
      </c>
      <c r="CJ24">
        <v>0</v>
      </c>
      <c r="CK24">
        <v>0</v>
      </c>
      <c r="CN24" s="100"/>
      <c r="CP24" s="99"/>
    </row>
    <row r="25" spans="1:94" x14ac:dyDescent="0.25">
      <c r="A25" t="s">
        <v>24</v>
      </c>
      <c r="B25">
        <v>3226.4451005940932</v>
      </c>
      <c r="C25">
        <v>8469.6124573878333</v>
      </c>
      <c r="D25">
        <v>282.27019008192133</v>
      </c>
      <c r="E25">
        <v>478.96185255347507</v>
      </c>
      <c r="F25">
        <v>100.33435624532764</v>
      </c>
      <c r="G25">
        <v>309.52056562207133</v>
      </c>
      <c r="H25">
        <v>4201.6049742378591</v>
      </c>
      <c r="I25">
        <v>238.18901166221022</v>
      </c>
      <c r="J25">
        <v>677.91674297198017</v>
      </c>
      <c r="K25">
        <v>2918.9518610902915</v>
      </c>
      <c r="L25">
        <v>562.80158846390884</v>
      </c>
      <c r="M25">
        <v>4691.1203876238806</v>
      </c>
      <c r="N25">
        <v>588.61302374149125</v>
      </c>
      <c r="O25">
        <v>455.98945436906922</v>
      </c>
      <c r="P25">
        <v>236.30130713791411</v>
      </c>
      <c r="Q25">
        <v>66.209547157274386</v>
      </c>
      <c r="R25">
        <v>164.09983071273251</v>
      </c>
      <c r="S25">
        <v>442.71075311414307</v>
      </c>
      <c r="T25">
        <v>79.907937082825526</v>
      </c>
      <c r="U25">
        <v>87.291194454797733</v>
      </c>
      <c r="V25">
        <v>1173.3996319135597</v>
      </c>
      <c r="W25">
        <v>1863.3144940732918</v>
      </c>
      <c r="X25">
        <v>1453.0244517239648</v>
      </c>
      <c r="Y25">
        <v>6.5307137644318427</v>
      </c>
      <c r="Z25">
        <v>41.762525586114059</v>
      </c>
      <c r="AA25">
        <v>25.68821595087288</v>
      </c>
      <c r="AB25">
        <v>3190.3110610433337</v>
      </c>
      <c r="AC25">
        <v>700.41731359983532</v>
      </c>
      <c r="AD25">
        <v>632.89155847206666</v>
      </c>
      <c r="AE25">
        <v>314.19381774978922</v>
      </c>
      <c r="AF25">
        <v>2019.0701596109257</v>
      </c>
      <c r="AG25">
        <v>13742.527328957103</v>
      </c>
      <c r="AH25">
        <v>570.74311509913264</v>
      </c>
      <c r="AI25">
        <v>278.55111784976094</v>
      </c>
      <c r="AJ25">
        <v>4366.9276567597399</v>
      </c>
      <c r="AK25">
        <v>673.40095609557807</v>
      </c>
      <c r="AL25">
        <v>506.80657225804453</v>
      </c>
      <c r="AM25">
        <v>619.06024072952198</v>
      </c>
      <c r="AN25">
        <v>755.27262278838009</v>
      </c>
      <c r="AO25">
        <v>135.57984613822083</v>
      </c>
      <c r="AP25">
        <v>327.50830642210775</v>
      </c>
      <c r="AQ25">
        <v>207.1227052350749</v>
      </c>
      <c r="AR25">
        <v>1488.1015085291654</v>
      </c>
      <c r="AS25">
        <v>275.66933761289488</v>
      </c>
      <c r="AT25">
        <v>1427.2400789717524</v>
      </c>
      <c r="AU25">
        <v>1732.177233217473</v>
      </c>
      <c r="AV25">
        <v>4096.2933582401947</v>
      </c>
      <c r="AW25">
        <v>1706.6204297379504</v>
      </c>
      <c r="AX25">
        <v>663.74429101711678</v>
      </c>
      <c r="AY25">
        <v>2752.5152098099602</v>
      </c>
      <c r="AZ25">
        <v>388.17715029516569</v>
      </c>
      <c r="BA25" s="110">
        <v>1501.9503346338231</v>
      </c>
      <c r="BB25" s="112">
        <v>1887.6767370091484</v>
      </c>
      <c r="BC25">
        <v>2047.2047022952968</v>
      </c>
      <c r="BD25">
        <v>774.31355833582188</v>
      </c>
      <c r="BE25">
        <v>4438.8580549390763</v>
      </c>
      <c r="BF25">
        <v>2975.4994429994199</v>
      </c>
      <c r="BG25">
        <v>4229.2669532927039</v>
      </c>
      <c r="BH25">
        <v>1453.2698745881742</v>
      </c>
      <c r="BI25">
        <v>276.44649191860492</v>
      </c>
      <c r="BJ25">
        <v>281.148290362409</v>
      </c>
      <c r="BK25">
        <v>332.39064919180976</v>
      </c>
      <c r="BL25">
        <v>1934.6247468807592</v>
      </c>
      <c r="BM25">
        <v>145.33597298969329</v>
      </c>
      <c r="BN25">
        <v>64.375052559865949</v>
      </c>
      <c r="BO25">
        <v>364.41358391794006</v>
      </c>
      <c r="BP25">
        <v>231.29740724618321</v>
      </c>
      <c r="BQ25">
        <v>618.3855086416861</v>
      </c>
      <c r="BR25">
        <v>2415.0472455651916</v>
      </c>
      <c r="BS25">
        <v>1894.1547795083195</v>
      </c>
      <c r="BT25">
        <v>315.54772484056093</v>
      </c>
      <c r="BU25">
        <v>2203.8703499507965</v>
      </c>
      <c r="BV25">
        <v>267.77381253431975</v>
      </c>
      <c r="BW25">
        <v>8895.0280764326053</v>
      </c>
      <c r="BX25">
        <v>220.81938659463171</v>
      </c>
      <c r="BY25">
        <v>698.33261749722431</v>
      </c>
      <c r="BZ25">
        <v>1320.7874891190004</v>
      </c>
      <c r="CA25">
        <v>3091.3370129719806</v>
      </c>
      <c r="CB25">
        <v>620.02028238840455</v>
      </c>
      <c r="CC25">
        <v>25.765783176383358</v>
      </c>
      <c r="CD25">
        <v>563.80898718649485</v>
      </c>
      <c r="CE25">
        <v>68.255161911923878</v>
      </c>
      <c r="CF25">
        <v>1329.4217053487657</v>
      </c>
      <c r="CG25">
        <v>115.30375382906544</v>
      </c>
      <c r="CH25">
        <v>3768.3807912251946</v>
      </c>
      <c r="CI25">
        <v>1168.9102027806834</v>
      </c>
      <c r="CJ25">
        <v>0</v>
      </c>
      <c r="CK25">
        <v>0</v>
      </c>
      <c r="CN25" s="100"/>
      <c r="CP25" s="99"/>
    </row>
    <row r="26" spans="1:94" x14ac:dyDescent="0.25">
      <c r="A26" t="s">
        <v>25</v>
      </c>
      <c r="B26">
        <v>528.72338554853673</v>
      </c>
      <c r="C26">
        <v>1236.3144881007963</v>
      </c>
      <c r="D26">
        <v>75.094281523373112</v>
      </c>
      <c r="E26">
        <v>121.31218987660108</v>
      </c>
      <c r="F26">
        <v>12.493230095541563</v>
      </c>
      <c r="G26">
        <v>37.317090893879019</v>
      </c>
      <c r="H26">
        <v>958.99122851561867</v>
      </c>
      <c r="I26">
        <v>254.36566096064271</v>
      </c>
      <c r="J26">
        <v>287.41858617498366</v>
      </c>
      <c r="K26">
        <v>639.81731179252017</v>
      </c>
      <c r="L26">
        <v>356.44719879727643</v>
      </c>
      <c r="M26">
        <v>4729.7226695153668</v>
      </c>
      <c r="N26">
        <v>125.08557139037782</v>
      </c>
      <c r="O26">
        <v>123.07431064054953</v>
      </c>
      <c r="P26">
        <v>177.69924505127733</v>
      </c>
      <c r="Q26">
        <v>17.984989809030221</v>
      </c>
      <c r="R26">
        <v>77.201648792500549</v>
      </c>
      <c r="S26">
        <v>93.936257795372413</v>
      </c>
      <c r="T26">
        <v>17.245476567729696</v>
      </c>
      <c r="U26">
        <v>20.268376685367784</v>
      </c>
      <c r="V26">
        <v>187.62034091346806</v>
      </c>
      <c r="W26">
        <v>462.93693664040245</v>
      </c>
      <c r="X26">
        <v>310.47829860559182</v>
      </c>
      <c r="Y26">
        <v>4.3739511000165656</v>
      </c>
      <c r="Z26">
        <v>149.42910634821416</v>
      </c>
      <c r="AA26">
        <v>37.308204855004767</v>
      </c>
      <c r="AB26">
        <v>2051.0225946214468</v>
      </c>
      <c r="AC26">
        <v>202.36385794252575</v>
      </c>
      <c r="AD26">
        <v>161.78877883881597</v>
      </c>
      <c r="AE26">
        <v>56.944471781958953</v>
      </c>
      <c r="AF26">
        <v>343.37256674437162</v>
      </c>
      <c r="AG26">
        <v>833.79535474511374</v>
      </c>
      <c r="AH26">
        <v>34.487994559642814</v>
      </c>
      <c r="AI26">
        <v>244.26364553773971</v>
      </c>
      <c r="AJ26">
        <v>2623.7157163906541</v>
      </c>
      <c r="AK26">
        <v>472.06348776734626</v>
      </c>
      <c r="AL26">
        <v>145.84313481105698</v>
      </c>
      <c r="AM26">
        <v>468.45077262117832</v>
      </c>
      <c r="AN26">
        <v>86.250408269588149</v>
      </c>
      <c r="AO26">
        <v>16.150829739248678</v>
      </c>
      <c r="AP26">
        <v>26.673935430422148</v>
      </c>
      <c r="AQ26">
        <v>111.39131752721789</v>
      </c>
      <c r="AR26">
        <v>1102.3530044066063</v>
      </c>
      <c r="AS26">
        <v>49.15105084968647</v>
      </c>
      <c r="AT26">
        <v>396.4488942291328</v>
      </c>
      <c r="AU26">
        <v>213.82720502228409</v>
      </c>
      <c r="AV26">
        <v>154.83121379651359</v>
      </c>
      <c r="AW26">
        <v>357.28319531125157</v>
      </c>
      <c r="AX26">
        <v>158.33177333100747</v>
      </c>
      <c r="AY26">
        <v>1139.1611164086751</v>
      </c>
      <c r="AZ26">
        <v>120.91455006832962</v>
      </c>
      <c r="BA26" s="110">
        <v>673.05335532788695</v>
      </c>
      <c r="BB26" s="112">
        <v>3212.5956544122746</v>
      </c>
      <c r="BC26">
        <v>1058.0581029257175</v>
      </c>
      <c r="BD26">
        <v>269.89552217219358</v>
      </c>
      <c r="BE26">
        <v>774.58201019876014</v>
      </c>
      <c r="BF26">
        <v>606.51443594225213</v>
      </c>
      <c r="BG26">
        <v>1783.4605935283626</v>
      </c>
      <c r="BH26">
        <v>305.62274269326394</v>
      </c>
      <c r="BI26">
        <v>38.340726298714614</v>
      </c>
      <c r="BJ26">
        <v>25.229007745259786</v>
      </c>
      <c r="BK26">
        <v>93.430215936814776</v>
      </c>
      <c r="BL26">
        <v>57.812299642858335</v>
      </c>
      <c r="BM26">
        <v>22.438248240472074</v>
      </c>
      <c r="BN26">
        <v>5.8536857995352705</v>
      </c>
      <c r="BO26">
        <v>51.091241319341272</v>
      </c>
      <c r="BP26">
        <v>58.495605578502072</v>
      </c>
      <c r="BQ26">
        <v>165.86982649375727</v>
      </c>
      <c r="BR26">
        <v>2022.2826759779459</v>
      </c>
      <c r="BS26">
        <v>304.90838762983464</v>
      </c>
      <c r="BT26">
        <v>31.331934911593589</v>
      </c>
      <c r="BU26">
        <v>173.64935600592577</v>
      </c>
      <c r="BV26">
        <v>21.09867765264606</v>
      </c>
      <c r="BW26">
        <v>700.86513807930464</v>
      </c>
      <c r="BX26">
        <v>157.75537901420739</v>
      </c>
      <c r="BY26">
        <v>668.55321673803155</v>
      </c>
      <c r="BZ26">
        <v>489.56679009062464</v>
      </c>
      <c r="CA26">
        <v>978.86805971703302</v>
      </c>
      <c r="CB26">
        <v>170.90149873830865</v>
      </c>
      <c r="CC26">
        <v>10.918290190295044</v>
      </c>
      <c r="CD26">
        <v>406.04992496929322</v>
      </c>
      <c r="CE26">
        <v>32.320448267471505</v>
      </c>
      <c r="CF26">
        <v>385.06690288522623</v>
      </c>
      <c r="CG26">
        <v>28.012367402377478</v>
      </c>
      <c r="CH26">
        <v>815.27800911984002</v>
      </c>
      <c r="CI26">
        <v>324.13616183279601</v>
      </c>
      <c r="CJ26">
        <v>0</v>
      </c>
      <c r="CK26">
        <v>0</v>
      </c>
      <c r="CN26" s="100"/>
      <c r="CP26" s="99"/>
    </row>
    <row r="27" spans="1:94" x14ac:dyDescent="0.25">
      <c r="A27" t="s">
        <v>136</v>
      </c>
      <c r="B27">
        <v>45.214738323178317</v>
      </c>
      <c r="C27">
        <v>81.941723219647869</v>
      </c>
      <c r="D27">
        <v>13.001069545731832</v>
      </c>
      <c r="E27">
        <v>27.809251513673622</v>
      </c>
      <c r="F27">
        <v>0.42608901080725836</v>
      </c>
      <c r="G27">
        <v>0.46408458582153789</v>
      </c>
      <c r="H27">
        <v>132.90022190971669</v>
      </c>
      <c r="I27">
        <v>1.3376069722198258</v>
      </c>
      <c r="J27">
        <v>4.4689001129471171</v>
      </c>
      <c r="K27">
        <v>4.3875625984079996</v>
      </c>
      <c r="L27">
        <v>0.27361193826354424</v>
      </c>
      <c r="M27">
        <v>25.171622309574317</v>
      </c>
      <c r="N27">
        <v>6.5056743416021527</v>
      </c>
      <c r="O27">
        <v>12.201652595383008</v>
      </c>
      <c r="P27">
        <v>2.5536165451023072</v>
      </c>
      <c r="Q27">
        <v>0.42562647718974422</v>
      </c>
      <c r="R27">
        <v>1.2768438520601932</v>
      </c>
      <c r="S27">
        <v>1.9456295484155861</v>
      </c>
      <c r="T27">
        <v>0.19760466880044422</v>
      </c>
      <c r="U27">
        <v>0.30402907785240002</v>
      </c>
      <c r="V27">
        <v>5.1071975106955749</v>
      </c>
      <c r="W27">
        <v>34.746147753539354</v>
      </c>
      <c r="X27">
        <v>26.841019814852014</v>
      </c>
      <c r="Y27">
        <v>14.430759044220716</v>
      </c>
      <c r="Z27">
        <v>2.6433024654711343</v>
      </c>
      <c r="AA27">
        <v>0</v>
      </c>
      <c r="AB27">
        <v>282.00190800996194</v>
      </c>
      <c r="AC27">
        <v>2.8577879409908653</v>
      </c>
      <c r="AD27">
        <v>13.101341034780937</v>
      </c>
      <c r="AE27">
        <v>1.3548791535385474</v>
      </c>
      <c r="AF27">
        <v>14.834588644929047</v>
      </c>
      <c r="AG27">
        <v>129.11356991010172</v>
      </c>
      <c r="AH27">
        <v>3.8272822095938928</v>
      </c>
      <c r="AI27">
        <v>1.048822043670893</v>
      </c>
      <c r="AJ27">
        <v>39.869805798125661</v>
      </c>
      <c r="AK27">
        <v>4.0735484573100704</v>
      </c>
      <c r="AL27">
        <v>8.4816498705885159</v>
      </c>
      <c r="AM27">
        <v>2.2507843917626684</v>
      </c>
      <c r="AN27">
        <v>0.33441063793221631</v>
      </c>
      <c r="AO27">
        <v>1.6886137807990125</v>
      </c>
      <c r="AP27">
        <v>1.5061465227749169</v>
      </c>
      <c r="AQ27">
        <v>1.2423901085153275</v>
      </c>
      <c r="AR27">
        <v>48.656574932552211</v>
      </c>
      <c r="AS27">
        <v>1.4896926701641047</v>
      </c>
      <c r="AT27">
        <v>7.4036559701451488</v>
      </c>
      <c r="AU27">
        <v>23.551719242010588</v>
      </c>
      <c r="AV27">
        <v>44.363032273335946</v>
      </c>
      <c r="AW27">
        <v>23.381671989516004</v>
      </c>
      <c r="AX27">
        <v>15.610077872659296</v>
      </c>
      <c r="AY27">
        <v>17.360359797013221</v>
      </c>
      <c r="AZ27">
        <v>3.9672663662942718</v>
      </c>
      <c r="BA27" s="110">
        <v>0</v>
      </c>
      <c r="BB27" s="112">
        <v>9.7588139382300643</v>
      </c>
      <c r="BC27">
        <v>4.2355057986928433</v>
      </c>
      <c r="BD27">
        <v>4.0971121142141245</v>
      </c>
      <c r="BE27">
        <v>86.58394999743588</v>
      </c>
      <c r="BF27">
        <v>16.663013193053693</v>
      </c>
      <c r="BG27">
        <v>20.79424595852608</v>
      </c>
      <c r="BH27">
        <v>6.8005789457058867</v>
      </c>
      <c r="BI27">
        <v>1.4720841538294862</v>
      </c>
      <c r="BJ27">
        <v>3.0788200461738731</v>
      </c>
      <c r="BK27">
        <v>3.9679779564750635</v>
      </c>
      <c r="BL27">
        <v>1.1528109266736186</v>
      </c>
      <c r="BM27">
        <v>1.4070548332250656</v>
      </c>
      <c r="BN27">
        <v>0.28914072363932802</v>
      </c>
      <c r="BO27">
        <v>2.3845305231170397</v>
      </c>
      <c r="BP27">
        <v>2.0952085612925559</v>
      </c>
      <c r="BQ27">
        <v>4.0766472152364681</v>
      </c>
      <c r="BR27">
        <v>11.339055453320853</v>
      </c>
      <c r="BS27">
        <v>16.852854847603602</v>
      </c>
      <c r="BT27">
        <v>2.9036271274283867</v>
      </c>
      <c r="BU27">
        <v>10.853257269237977</v>
      </c>
      <c r="BV27">
        <v>1.3186883146118631</v>
      </c>
      <c r="BW27">
        <v>43.804767432337115</v>
      </c>
      <c r="BX27">
        <v>2.2040329168847026</v>
      </c>
      <c r="BY27">
        <v>2.7512212139027516</v>
      </c>
      <c r="BZ27">
        <v>6.5810250604679998</v>
      </c>
      <c r="CA27">
        <v>97.01111265599296</v>
      </c>
      <c r="CB27">
        <v>2.173686936313926</v>
      </c>
      <c r="CC27">
        <v>0.16718752921158839</v>
      </c>
      <c r="CD27">
        <v>24.205793897932857</v>
      </c>
      <c r="CE27">
        <v>0.47118102755494884</v>
      </c>
      <c r="CF27">
        <v>12.996318010955074</v>
      </c>
      <c r="CG27">
        <v>1.2615997027567258</v>
      </c>
      <c r="CH27">
        <v>25.160327485774236</v>
      </c>
      <c r="CI27">
        <v>5.107375408240773</v>
      </c>
      <c r="CJ27">
        <v>0</v>
      </c>
      <c r="CK27">
        <v>0</v>
      </c>
      <c r="CN27" s="100"/>
      <c r="CP27" s="99"/>
    </row>
    <row r="28" spans="1:94" x14ac:dyDescent="0.25">
      <c r="A28" t="s">
        <v>135</v>
      </c>
      <c r="B28">
        <v>0</v>
      </c>
      <c r="C28">
        <v>0</v>
      </c>
      <c r="D28">
        <v>100.44130028393425</v>
      </c>
      <c r="E28">
        <v>1.4389871100850178</v>
      </c>
      <c r="F28">
        <v>0</v>
      </c>
      <c r="G28">
        <v>1.2231390435722651</v>
      </c>
      <c r="H28">
        <v>396.15315140640536</v>
      </c>
      <c r="I28">
        <v>7.1949355504250898E-2</v>
      </c>
      <c r="J28">
        <v>0.28779742201700359</v>
      </c>
      <c r="K28">
        <v>4.1011132637423007</v>
      </c>
      <c r="L28">
        <v>0</v>
      </c>
      <c r="M28">
        <v>0.35974677752125445</v>
      </c>
      <c r="N28">
        <v>0.4316961330255053</v>
      </c>
      <c r="O28">
        <v>0.21584806651275271</v>
      </c>
      <c r="P28">
        <v>0.1438987110085018</v>
      </c>
      <c r="Q28">
        <v>0</v>
      </c>
      <c r="R28">
        <v>0.43169613302550541</v>
      </c>
      <c r="S28">
        <v>0.93534162155526157</v>
      </c>
      <c r="T28">
        <v>0</v>
      </c>
      <c r="U28">
        <v>0.28779742201700359</v>
      </c>
      <c r="V28">
        <v>0.8633922660510106</v>
      </c>
      <c r="W28">
        <v>10.720453970133383</v>
      </c>
      <c r="X28">
        <v>18.05928823156697</v>
      </c>
      <c r="Y28">
        <v>18.70683243110523</v>
      </c>
      <c r="Z28">
        <v>74.323684235891164</v>
      </c>
      <c r="AA28">
        <v>0</v>
      </c>
      <c r="AB28">
        <v>541.99449501352194</v>
      </c>
      <c r="AC28">
        <v>0.21584806651275271</v>
      </c>
      <c r="AD28">
        <v>47.198777210788577</v>
      </c>
      <c r="AE28">
        <v>0</v>
      </c>
      <c r="AF28">
        <v>0</v>
      </c>
      <c r="AG28">
        <v>7.1949355504250898E-2</v>
      </c>
      <c r="AH28">
        <v>4.6047587522720574</v>
      </c>
      <c r="AI28">
        <v>0</v>
      </c>
      <c r="AJ28">
        <v>0.64754419953825793</v>
      </c>
      <c r="AK28">
        <v>0.28779742201700359</v>
      </c>
      <c r="AL28">
        <v>0.28779742201700359</v>
      </c>
      <c r="AM28">
        <v>7.1949355504250898E-2</v>
      </c>
      <c r="AN28">
        <v>0</v>
      </c>
      <c r="AO28">
        <v>35.255184197082933</v>
      </c>
      <c r="AP28">
        <v>0</v>
      </c>
      <c r="AQ28">
        <v>0</v>
      </c>
      <c r="AR28">
        <v>254.84461719605665</v>
      </c>
      <c r="AS28">
        <v>0.50364548852975621</v>
      </c>
      <c r="AT28">
        <v>0.71949355504250878</v>
      </c>
      <c r="AU28">
        <v>21.584806651275265</v>
      </c>
      <c r="AV28">
        <v>68.999431928576612</v>
      </c>
      <c r="AW28">
        <v>0</v>
      </c>
      <c r="AX28">
        <v>0</v>
      </c>
      <c r="AY28">
        <v>1.2231390435722651</v>
      </c>
      <c r="AZ28">
        <v>0.21584806651275271</v>
      </c>
      <c r="BA28" s="110">
        <v>0.35974677752125445</v>
      </c>
      <c r="BB28" s="112">
        <v>6.5473913508868318</v>
      </c>
      <c r="BC28">
        <v>364.85518176205625</v>
      </c>
      <c r="BD28">
        <v>0.21584806651275265</v>
      </c>
      <c r="BE28">
        <v>1159.391914595499</v>
      </c>
      <c r="BF28">
        <v>1.1511896880680144</v>
      </c>
      <c r="BG28">
        <v>0.28779742201700359</v>
      </c>
      <c r="BH28">
        <v>41.155031348431514</v>
      </c>
      <c r="BI28">
        <v>0</v>
      </c>
      <c r="BJ28">
        <v>0</v>
      </c>
      <c r="BK28">
        <v>38.420955839269972</v>
      </c>
      <c r="BL28">
        <v>28.348046068674851</v>
      </c>
      <c r="BM28">
        <v>0</v>
      </c>
      <c r="BN28">
        <v>0</v>
      </c>
      <c r="BO28">
        <v>0</v>
      </c>
      <c r="BP28">
        <v>0</v>
      </c>
      <c r="BQ28">
        <v>0</v>
      </c>
      <c r="BR28">
        <v>0.28779742201700359</v>
      </c>
      <c r="BS28">
        <v>84.324644650982037</v>
      </c>
      <c r="BT28">
        <v>158.43248082036047</v>
      </c>
      <c r="BU28">
        <v>284.12318626072312</v>
      </c>
      <c r="BV28">
        <v>34.52142673280715</v>
      </c>
      <c r="BW28">
        <v>1146.7479105615478</v>
      </c>
      <c r="BX28">
        <v>0.1438987110085018</v>
      </c>
      <c r="BY28">
        <v>0</v>
      </c>
      <c r="BZ28">
        <v>7.1949355504250898E-2</v>
      </c>
      <c r="CA28">
        <v>46.47928365574608</v>
      </c>
      <c r="CB28">
        <v>0.64754419953825804</v>
      </c>
      <c r="CC28">
        <v>0</v>
      </c>
      <c r="CD28">
        <v>0.4316961330255053</v>
      </c>
      <c r="CE28">
        <v>0</v>
      </c>
      <c r="CF28">
        <v>1.0072909770595124</v>
      </c>
      <c r="CG28">
        <v>7.1949355504250898E-2</v>
      </c>
      <c r="CH28">
        <v>307.00789993663852</v>
      </c>
      <c r="CI28">
        <v>0.1438987110085018</v>
      </c>
      <c r="CJ28">
        <v>0</v>
      </c>
      <c r="CK28">
        <v>0</v>
      </c>
      <c r="CN28" s="100"/>
      <c r="CP28" s="99"/>
    </row>
    <row r="29" spans="1:94" x14ac:dyDescent="0.25">
      <c r="A29" t="s">
        <v>134</v>
      </c>
      <c r="B29">
        <v>60.049194128335422</v>
      </c>
      <c r="C29">
        <v>1261.6678720778466</v>
      </c>
      <c r="D29">
        <v>352.34120000586569</v>
      </c>
      <c r="E29">
        <v>223.86563979797975</v>
      </c>
      <c r="F29">
        <v>85.156187778375795</v>
      </c>
      <c r="G29">
        <v>87.875590166720784</v>
      </c>
      <c r="H29">
        <v>236.37198516785924</v>
      </c>
      <c r="I29">
        <v>35.501095248736306</v>
      </c>
      <c r="J29">
        <v>350.87871550741482</v>
      </c>
      <c r="K29">
        <v>256.8718861919898</v>
      </c>
      <c r="L29">
        <v>6.382566960937976</v>
      </c>
      <c r="M29">
        <v>582.456278913147</v>
      </c>
      <c r="N29">
        <v>26.287260814683759</v>
      </c>
      <c r="O29">
        <v>120.50091256319311</v>
      </c>
      <c r="P29">
        <v>40.200222648260699</v>
      </c>
      <c r="Q29">
        <v>165.31391165866711</v>
      </c>
      <c r="R29">
        <v>580.65655538698729</v>
      </c>
      <c r="S29">
        <v>2098.0357302638795</v>
      </c>
      <c r="T29">
        <v>21.51250047143601</v>
      </c>
      <c r="U29">
        <v>269.75492065542073</v>
      </c>
      <c r="V29">
        <v>1278.1023783176195</v>
      </c>
      <c r="W29">
        <v>10508.945715410317</v>
      </c>
      <c r="X29">
        <v>10741.336531187648</v>
      </c>
      <c r="Y29">
        <v>36.696736415754899</v>
      </c>
      <c r="Z29">
        <v>459.48001733620384</v>
      </c>
      <c r="AA29">
        <v>11.233882633910117</v>
      </c>
      <c r="AB29">
        <v>259.10785368178665</v>
      </c>
      <c r="AC29">
        <v>6243.5123093983693</v>
      </c>
      <c r="AD29">
        <v>75.292915704648124</v>
      </c>
      <c r="AE29">
        <v>13.119860861753981</v>
      </c>
      <c r="AF29">
        <v>135.62774357131318</v>
      </c>
      <c r="AG29">
        <v>105.86783786804403</v>
      </c>
      <c r="AH29">
        <v>21.408216447414645</v>
      </c>
      <c r="AI29">
        <v>50.264102859215392</v>
      </c>
      <c r="AJ29">
        <v>357.92569118183707</v>
      </c>
      <c r="AK29">
        <v>45.781047654100455</v>
      </c>
      <c r="AL29">
        <v>85.36294274058811</v>
      </c>
      <c r="AM29">
        <v>28.912959908748544</v>
      </c>
      <c r="AN29">
        <v>11.430678073065216</v>
      </c>
      <c r="AO29">
        <v>143.81114605162477</v>
      </c>
      <c r="AP29">
        <v>8.5470836280469715</v>
      </c>
      <c r="AQ29">
        <v>19.71196361737379</v>
      </c>
      <c r="AR29">
        <v>2216.3663676843653</v>
      </c>
      <c r="AS29">
        <v>306.48915543857652</v>
      </c>
      <c r="AT29">
        <v>7215.3108640347764</v>
      </c>
      <c r="AU29">
        <v>37.7296579507682</v>
      </c>
      <c r="AV29">
        <v>106.76917720038612</v>
      </c>
      <c r="AW29">
        <v>65.913274869824974</v>
      </c>
      <c r="AX29">
        <v>117.67995038122767</v>
      </c>
      <c r="AY29">
        <v>1698.0531598391763</v>
      </c>
      <c r="AZ29">
        <v>188.67696205712085</v>
      </c>
      <c r="BA29" s="110">
        <v>25.444002078619768</v>
      </c>
      <c r="BB29" s="112">
        <v>199.36014558992633</v>
      </c>
      <c r="BC29">
        <v>392.81730983173276</v>
      </c>
      <c r="BD29">
        <v>106.33926391726359</v>
      </c>
      <c r="BE29">
        <v>2619.4178790533288</v>
      </c>
      <c r="BF29">
        <v>1015.0513715985564</v>
      </c>
      <c r="BG29">
        <v>1379.2015463192224</v>
      </c>
      <c r="BH29">
        <v>116.35368124485821</v>
      </c>
      <c r="BI29">
        <v>163.81003438750946</v>
      </c>
      <c r="BJ29">
        <v>7.9991797637898427</v>
      </c>
      <c r="BK29">
        <v>634.18685506646625</v>
      </c>
      <c r="BL29">
        <v>316.54072421306711</v>
      </c>
      <c r="BM29">
        <v>74.026974709245849</v>
      </c>
      <c r="BN29">
        <v>11.432405552744127</v>
      </c>
      <c r="BO29">
        <v>342.27547498911457</v>
      </c>
      <c r="BP29">
        <v>255.23433282517232</v>
      </c>
      <c r="BQ29">
        <v>230.46280188473639</v>
      </c>
      <c r="BR29">
        <v>84.895144758699601</v>
      </c>
      <c r="BS29">
        <v>78.744153432171629</v>
      </c>
      <c r="BT29">
        <v>2.9363046577815628</v>
      </c>
      <c r="BU29">
        <v>91.965547625281886</v>
      </c>
      <c r="BV29">
        <v>11.173962801386246</v>
      </c>
      <c r="BW29">
        <v>371.18160249746347</v>
      </c>
      <c r="BX29">
        <v>40.020842090298068</v>
      </c>
      <c r="BY29">
        <v>17.961021362888498</v>
      </c>
      <c r="BZ29">
        <v>80.730645695932111</v>
      </c>
      <c r="CA29">
        <v>831.29807485408776</v>
      </c>
      <c r="CB29">
        <v>691.93399634209845</v>
      </c>
      <c r="CC29">
        <v>134.57099846864193</v>
      </c>
      <c r="CD29">
        <v>1734.3021895135187</v>
      </c>
      <c r="CE29">
        <v>602.06199579151576</v>
      </c>
      <c r="CF29">
        <v>1921.5691573369015</v>
      </c>
      <c r="CG29">
        <v>163.87876755198809</v>
      </c>
      <c r="CH29">
        <v>383.37082399157845</v>
      </c>
      <c r="CI29">
        <v>416.65212944177927</v>
      </c>
      <c r="CJ29">
        <v>0</v>
      </c>
      <c r="CK29">
        <v>0</v>
      </c>
      <c r="CN29" s="100"/>
      <c r="CP29" s="99"/>
    </row>
    <row r="30" spans="1:94" x14ac:dyDescent="0.25">
      <c r="A30" t="s">
        <v>133</v>
      </c>
      <c r="B30">
        <v>920.63798027312339</v>
      </c>
      <c r="C30">
        <v>3827.4977846648599</v>
      </c>
      <c r="D30">
        <v>1368.4489569802463</v>
      </c>
      <c r="E30">
        <v>1259.9664132929227</v>
      </c>
      <c r="F30">
        <v>393.24208454892454</v>
      </c>
      <c r="G30">
        <v>1502.8633898831938</v>
      </c>
      <c r="H30">
        <v>9320.8102120506919</v>
      </c>
      <c r="I30">
        <v>263.04159097748544</v>
      </c>
      <c r="J30">
        <v>288.07211157631377</v>
      </c>
      <c r="K30">
        <v>12800.76286978457</v>
      </c>
      <c r="L30">
        <v>50.027328435729231</v>
      </c>
      <c r="M30">
        <v>1156.7826365569076</v>
      </c>
      <c r="N30">
        <v>157.39726006935186</v>
      </c>
      <c r="O30">
        <v>399.12384224151327</v>
      </c>
      <c r="P30">
        <v>54.936464986975984</v>
      </c>
      <c r="Q30">
        <v>8.0488443237132383</v>
      </c>
      <c r="R30">
        <v>172.19001320751147</v>
      </c>
      <c r="S30">
        <v>789.60085330893094</v>
      </c>
      <c r="T30">
        <v>85.701032105828531</v>
      </c>
      <c r="U30">
        <v>29.149963340441939</v>
      </c>
      <c r="V30">
        <v>431.93344881310111</v>
      </c>
      <c r="W30">
        <v>6842.0950872633211</v>
      </c>
      <c r="X30">
        <v>6196.6082257393628</v>
      </c>
      <c r="Y30">
        <v>3308.7124001609941</v>
      </c>
      <c r="Z30">
        <v>2389.3164617454054</v>
      </c>
      <c r="AA30">
        <v>195.68139961756287</v>
      </c>
      <c r="AB30">
        <v>1329.0676120348337</v>
      </c>
      <c r="AC30">
        <v>415.84137555561193</v>
      </c>
      <c r="AD30">
        <v>74329.981545760267</v>
      </c>
      <c r="AE30">
        <v>10734.367294408927</v>
      </c>
      <c r="AF30">
        <v>15158.898354414399</v>
      </c>
      <c r="AG30">
        <v>23750.361004324484</v>
      </c>
      <c r="AH30">
        <v>16500.999640740309</v>
      </c>
      <c r="AI30">
        <v>99.663900296211352</v>
      </c>
      <c r="AJ30">
        <v>2813.5017875361382</v>
      </c>
      <c r="AK30">
        <v>306.27468028484793</v>
      </c>
      <c r="AL30">
        <v>795.93077959710388</v>
      </c>
      <c r="AM30">
        <v>227.24484079615911</v>
      </c>
      <c r="AN30">
        <v>20.136475371524963</v>
      </c>
      <c r="AO30">
        <v>1275.0139067462233</v>
      </c>
      <c r="AP30">
        <v>453.83986342989436</v>
      </c>
      <c r="AQ30">
        <v>971.79372335238929</v>
      </c>
      <c r="AR30">
        <v>6366.2704875389436</v>
      </c>
      <c r="AS30">
        <v>597.13247685567228</v>
      </c>
      <c r="AT30">
        <v>1811.9287831407826</v>
      </c>
      <c r="AU30">
        <v>6093.522646469909</v>
      </c>
      <c r="AV30">
        <v>1260.635639746444</v>
      </c>
      <c r="AW30">
        <v>1002.9555591521753</v>
      </c>
      <c r="AX30">
        <v>1168.1525937240497</v>
      </c>
      <c r="AY30">
        <v>2928.2199114810833</v>
      </c>
      <c r="AZ30">
        <v>617.00769414740569</v>
      </c>
      <c r="BA30" s="110">
        <v>3009.9525298545395</v>
      </c>
      <c r="BB30" s="112">
        <v>780.418831452267</v>
      </c>
      <c r="BC30">
        <v>2171.5518897909842</v>
      </c>
      <c r="BD30">
        <v>414.81142139654918</v>
      </c>
      <c r="BE30">
        <v>23336.081202772762</v>
      </c>
      <c r="BF30">
        <v>2016.9745100463774</v>
      </c>
      <c r="BG30">
        <v>754.63412660727727</v>
      </c>
      <c r="BH30">
        <v>6075.361143679489</v>
      </c>
      <c r="BI30">
        <v>1582.4867977468978</v>
      </c>
      <c r="BJ30">
        <v>762.21565652055472</v>
      </c>
      <c r="BK30">
        <v>3456.5189346472889</v>
      </c>
      <c r="BL30">
        <v>3710.5920967137649</v>
      </c>
      <c r="BM30">
        <v>3725.6899059011944</v>
      </c>
      <c r="BN30">
        <v>269.06244700622887</v>
      </c>
      <c r="BO30">
        <v>2942.8605075695768</v>
      </c>
      <c r="BP30">
        <v>1292.2080213691427</v>
      </c>
      <c r="BQ30">
        <v>2235.3721041515842</v>
      </c>
      <c r="BR30">
        <v>233.72354168078667</v>
      </c>
      <c r="BS30">
        <v>1416.8463534384325</v>
      </c>
      <c r="BT30">
        <v>567.35136585367161</v>
      </c>
      <c r="BU30">
        <v>3584.8424934562818</v>
      </c>
      <c r="BV30">
        <v>435.56416185246877</v>
      </c>
      <c r="BW30">
        <v>14468.761571929223</v>
      </c>
      <c r="BX30">
        <v>369.90312577206589</v>
      </c>
      <c r="BY30">
        <v>299.11779345422764</v>
      </c>
      <c r="BZ30">
        <v>568.84835901996325</v>
      </c>
      <c r="CA30">
        <v>11029.465179893159</v>
      </c>
      <c r="CB30">
        <v>588.28241780932012</v>
      </c>
      <c r="CC30">
        <v>26.308980904579208</v>
      </c>
      <c r="CD30">
        <v>254.79438358151322</v>
      </c>
      <c r="CE30">
        <v>87.744583629209316</v>
      </c>
      <c r="CF30">
        <v>862.9590393432984</v>
      </c>
      <c r="CG30">
        <v>319.20407462367581</v>
      </c>
      <c r="CH30">
        <v>10043.338933794321</v>
      </c>
      <c r="CI30">
        <v>500.87374761636312</v>
      </c>
      <c r="CJ30">
        <v>0</v>
      </c>
      <c r="CK30">
        <v>0</v>
      </c>
      <c r="CN30" s="100"/>
      <c r="CP30" s="99"/>
    </row>
    <row r="31" spans="1:94" x14ac:dyDescent="0.25">
      <c r="A31" t="s">
        <v>132</v>
      </c>
      <c r="B31">
        <v>1507.4715951620074</v>
      </c>
      <c r="C31">
        <v>5094.0099314105519</v>
      </c>
      <c r="D31">
        <v>2271.2039539069219</v>
      </c>
      <c r="E31">
        <v>1854.5211629801863</v>
      </c>
      <c r="F31">
        <v>589.32703169281922</v>
      </c>
      <c r="G31">
        <v>543.09615752190246</v>
      </c>
      <c r="H31">
        <v>-684.42568430689528</v>
      </c>
      <c r="I31">
        <v>2.5512646283055176</v>
      </c>
      <c r="J31">
        <v>2.4742056405955055</v>
      </c>
      <c r="K31">
        <v>1871.1936820138776</v>
      </c>
      <c r="L31">
        <v>0.74510173606839614</v>
      </c>
      <c r="M31">
        <v>6.273326481113731</v>
      </c>
      <c r="N31">
        <v>0.61051087483468103</v>
      </c>
      <c r="O31">
        <v>2.7263145252851748</v>
      </c>
      <c r="P31">
        <v>0.68078760900999746</v>
      </c>
      <c r="Q31">
        <v>3.9921670539025567E-2</v>
      </c>
      <c r="R31">
        <v>0.59298746261520119</v>
      </c>
      <c r="S31">
        <v>4.1103087111829923</v>
      </c>
      <c r="T31">
        <v>0.1033951017150453</v>
      </c>
      <c r="U31">
        <v>6.9991532735329501E-2</v>
      </c>
      <c r="V31">
        <v>2.5231244549633765</v>
      </c>
      <c r="W31">
        <v>9.9253601636154976</v>
      </c>
      <c r="X31">
        <v>12.313428552090645</v>
      </c>
      <c r="Y31">
        <v>50.515703043099634</v>
      </c>
      <c r="Z31">
        <v>12.336072995501612</v>
      </c>
      <c r="AA31">
        <v>0.14338759945985236</v>
      </c>
      <c r="AB31">
        <v>702.89635741434529</v>
      </c>
      <c r="AC31">
        <v>36.019955285299481</v>
      </c>
      <c r="AD31">
        <v>12110.445451092641</v>
      </c>
      <c r="AE31">
        <v>122326.58428104522</v>
      </c>
      <c r="AF31">
        <v>4849.7631874215476</v>
      </c>
      <c r="AG31">
        <v>8083.1781150560864</v>
      </c>
      <c r="AH31">
        <v>3447.3283962811706</v>
      </c>
      <c r="AI31">
        <v>1.9718168154275908</v>
      </c>
      <c r="AJ31">
        <v>25.515229514749329</v>
      </c>
      <c r="AK31">
        <v>1.3508616992481737</v>
      </c>
      <c r="AL31">
        <v>11.839138355060349</v>
      </c>
      <c r="AM31">
        <v>2.3607270720099258</v>
      </c>
      <c r="AN31">
        <v>0.30963026593733595</v>
      </c>
      <c r="AO31">
        <v>343.01372589189674</v>
      </c>
      <c r="AP31">
        <v>363.43235293980774</v>
      </c>
      <c r="AQ31">
        <v>46.753269338584609</v>
      </c>
      <c r="AR31">
        <v>4.2988417423139609</v>
      </c>
      <c r="AS31">
        <v>4.1212269499090164</v>
      </c>
      <c r="AT31">
        <v>118.14901637621217</v>
      </c>
      <c r="AU31">
        <v>11333.104705723896</v>
      </c>
      <c r="AV31">
        <v>6324.8364770211738</v>
      </c>
      <c r="AW31">
        <v>2802.5693901303853</v>
      </c>
      <c r="AX31">
        <v>1420.6725629016255</v>
      </c>
      <c r="AY31">
        <v>21.244527489312148</v>
      </c>
      <c r="AZ31">
        <v>8.7559184632808602</v>
      </c>
      <c r="BA31" s="110">
        <v>68.37115011593491</v>
      </c>
      <c r="BB31" s="112">
        <v>3.5573690525383386</v>
      </c>
      <c r="BC31">
        <v>195.81531543737947</v>
      </c>
      <c r="BD31">
        <v>0.32545622285412856</v>
      </c>
      <c r="BE31">
        <v>6263.9103354815761</v>
      </c>
      <c r="BF31">
        <v>18.687426712703658</v>
      </c>
      <c r="BG31">
        <v>7.8206931580176002</v>
      </c>
      <c r="BH31">
        <v>1315.2465069831176</v>
      </c>
      <c r="BI31">
        <v>1171.710705596774</v>
      </c>
      <c r="BJ31">
        <v>385.17132286615617</v>
      </c>
      <c r="BK31">
        <v>3279.3600669338311</v>
      </c>
      <c r="BL31">
        <v>913.15973894911724</v>
      </c>
      <c r="BM31">
        <v>1069.1593022076561</v>
      </c>
      <c r="BN31">
        <v>137.25261327608561</v>
      </c>
      <c r="BO31">
        <v>2789.372335454927</v>
      </c>
      <c r="BP31">
        <v>599.0969804165195</v>
      </c>
      <c r="BQ31">
        <v>611.20832859588063</v>
      </c>
      <c r="BR31">
        <v>0.20465265763950352</v>
      </c>
      <c r="BS31">
        <v>1789.8457328418142</v>
      </c>
      <c r="BT31">
        <v>1248.9440382156442</v>
      </c>
      <c r="BU31">
        <v>2016.4900403657909</v>
      </c>
      <c r="BV31">
        <v>245.00680181040931</v>
      </c>
      <c r="BW31">
        <v>8138.7435178756687</v>
      </c>
      <c r="BX31">
        <v>2.6204048332225498</v>
      </c>
      <c r="BY31">
        <v>1.4660631176970251</v>
      </c>
      <c r="BZ31">
        <v>4.2160769474721711</v>
      </c>
      <c r="CA31">
        <v>13586.192824972948</v>
      </c>
      <c r="CB31">
        <v>3.3144492461995831</v>
      </c>
      <c r="CC31">
        <v>0.4806289008792301</v>
      </c>
      <c r="CD31">
        <v>1.989825361702944</v>
      </c>
      <c r="CE31">
        <v>2.2481568135194947</v>
      </c>
      <c r="CF31">
        <v>5.7579675178002452</v>
      </c>
      <c r="CG31">
        <v>2.5369870229337783</v>
      </c>
      <c r="CH31">
        <v>7652.3169876362226</v>
      </c>
      <c r="CI31">
        <v>0.45311585292041906</v>
      </c>
      <c r="CJ31">
        <v>0</v>
      </c>
      <c r="CK31">
        <v>0</v>
      </c>
      <c r="CN31" s="100"/>
      <c r="CP31" s="99"/>
    </row>
    <row r="32" spans="1:94" x14ac:dyDescent="0.25">
      <c r="A32" t="s">
        <v>131</v>
      </c>
      <c r="B32">
        <v>1201.4738679581253</v>
      </c>
      <c r="C32">
        <v>5105.8057088797559</v>
      </c>
      <c r="D32">
        <v>1458.7863300195088</v>
      </c>
      <c r="E32">
        <v>1407.987341829464</v>
      </c>
      <c r="F32">
        <v>277.93506223701866</v>
      </c>
      <c r="G32">
        <v>540.21281368130906</v>
      </c>
      <c r="H32">
        <v>1492.9305332271917</v>
      </c>
      <c r="I32">
        <v>459.67683825260389</v>
      </c>
      <c r="J32">
        <v>832.14172138004426</v>
      </c>
      <c r="K32">
        <v>13383.729557410272</v>
      </c>
      <c r="L32">
        <v>53.335388048249079</v>
      </c>
      <c r="M32">
        <v>3371.7465549166441</v>
      </c>
      <c r="N32">
        <v>496.76714920532237</v>
      </c>
      <c r="O32">
        <v>1050.5660112804467</v>
      </c>
      <c r="P32">
        <v>226.35716304808747</v>
      </c>
      <c r="Q32">
        <v>34.110980557077937</v>
      </c>
      <c r="R32">
        <v>615.05136198880382</v>
      </c>
      <c r="S32">
        <v>2201.282328785725</v>
      </c>
      <c r="T32">
        <v>278.69164524209106</v>
      </c>
      <c r="U32">
        <v>148.03272477168809</v>
      </c>
      <c r="V32">
        <v>1599.5085410388519</v>
      </c>
      <c r="W32">
        <v>9351.4248892564065</v>
      </c>
      <c r="X32">
        <v>3583.5668927066049</v>
      </c>
      <c r="Y32">
        <v>255.91572610289296</v>
      </c>
      <c r="Z32">
        <v>33.033273673746898</v>
      </c>
      <c r="AA32">
        <v>33.686880901840091</v>
      </c>
      <c r="AB32">
        <v>1171.6950194868405</v>
      </c>
      <c r="AC32">
        <v>748.57036121890383</v>
      </c>
      <c r="AD32">
        <v>825.08455660513675</v>
      </c>
      <c r="AE32">
        <v>5840.6906268445327</v>
      </c>
      <c r="AF32">
        <v>3398.7697688142703</v>
      </c>
      <c r="AG32">
        <v>553.14554418064074</v>
      </c>
      <c r="AH32">
        <v>3247.5162494023798</v>
      </c>
      <c r="AI32">
        <v>147.46115820330922</v>
      </c>
      <c r="AJ32">
        <v>2870.5365597442114</v>
      </c>
      <c r="AK32">
        <v>356.45782990977432</v>
      </c>
      <c r="AL32">
        <v>436.14479923866276</v>
      </c>
      <c r="AM32">
        <v>164.97703880701383</v>
      </c>
      <c r="AN32">
        <v>78.116130317651113</v>
      </c>
      <c r="AO32">
        <v>3460.7035020499461</v>
      </c>
      <c r="AP32">
        <v>426.6370567224721</v>
      </c>
      <c r="AQ32">
        <v>1414.9754580371816</v>
      </c>
      <c r="AR32">
        <v>3700.9765717128034</v>
      </c>
      <c r="AS32">
        <v>701.81614307964549</v>
      </c>
      <c r="AT32">
        <v>2139.4440924087862</v>
      </c>
      <c r="AU32">
        <v>3914.4093519501976</v>
      </c>
      <c r="AV32">
        <v>1573.2252676689188</v>
      </c>
      <c r="AW32">
        <v>368.48477265492733</v>
      </c>
      <c r="AX32">
        <v>425.0069152792878</v>
      </c>
      <c r="AY32">
        <v>3011.8126666759849</v>
      </c>
      <c r="AZ32">
        <v>899.554723702655</v>
      </c>
      <c r="BA32" s="110">
        <v>13591.98213297403</v>
      </c>
      <c r="BB32" s="112">
        <v>854.4094128068499</v>
      </c>
      <c r="BC32">
        <v>2514.6235030780908</v>
      </c>
      <c r="BD32">
        <v>686.07533861911202</v>
      </c>
      <c r="BE32">
        <v>3665.775360695563</v>
      </c>
      <c r="BF32">
        <v>1269.3029719411766</v>
      </c>
      <c r="BG32">
        <v>607.4043669709805</v>
      </c>
      <c r="BH32">
        <v>5174.2035343128246</v>
      </c>
      <c r="BI32">
        <v>1059.9983482639448</v>
      </c>
      <c r="BJ32">
        <v>765.78046257169319</v>
      </c>
      <c r="BK32">
        <v>1529.9851025021428</v>
      </c>
      <c r="BL32">
        <v>1911.4227830807695</v>
      </c>
      <c r="BM32">
        <v>1431.2524386018702</v>
      </c>
      <c r="BN32">
        <v>168.63072718638091</v>
      </c>
      <c r="BO32">
        <v>1493.1670110893097</v>
      </c>
      <c r="BP32">
        <v>1028.5389097523607</v>
      </c>
      <c r="BQ32">
        <v>1155.1867901323717</v>
      </c>
      <c r="BR32">
        <v>393.62493211319679</v>
      </c>
      <c r="BS32">
        <v>671.1490017809889</v>
      </c>
      <c r="BT32">
        <v>863.71030452955233</v>
      </c>
      <c r="BU32">
        <v>1605.0718924964428</v>
      </c>
      <c r="BV32">
        <v>195.01883132782467</v>
      </c>
      <c r="BW32">
        <v>6478.2211661259598</v>
      </c>
      <c r="BX32">
        <v>404.27007706392982</v>
      </c>
      <c r="BY32">
        <v>210.30356815336822</v>
      </c>
      <c r="BZ32">
        <v>466.56691057703961</v>
      </c>
      <c r="CA32">
        <v>9561.8839388121523</v>
      </c>
      <c r="CB32">
        <v>984.08721221667008</v>
      </c>
      <c r="CC32">
        <v>61.027785319009958</v>
      </c>
      <c r="CD32">
        <v>527.85200958902669</v>
      </c>
      <c r="CE32">
        <v>189.39831371970254</v>
      </c>
      <c r="CF32">
        <v>1446.2634334388802</v>
      </c>
      <c r="CG32">
        <v>409.63257570500832</v>
      </c>
      <c r="CH32">
        <v>7224.2786049762153</v>
      </c>
      <c r="CI32">
        <v>502.79744874450904</v>
      </c>
      <c r="CJ32">
        <v>0</v>
      </c>
      <c r="CK32">
        <v>0</v>
      </c>
      <c r="CN32" s="100"/>
      <c r="CP32" s="99"/>
    </row>
    <row r="33" spans="1:94" x14ac:dyDescent="0.25">
      <c r="A33" t="s">
        <v>130</v>
      </c>
      <c r="B33">
        <v>1912.2915136293038</v>
      </c>
      <c r="C33">
        <v>22360.000641952327</v>
      </c>
      <c r="D33">
        <v>3248.7447393567177</v>
      </c>
      <c r="E33">
        <v>1552.1405140549182</v>
      </c>
      <c r="F33">
        <v>636.42553276189994</v>
      </c>
      <c r="G33">
        <v>1052.7058566418127</v>
      </c>
      <c r="H33">
        <v>17817.326166663843</v>
      </c>
      <c r="I33">
        <v>381.53892393905392</v>
      </c>
      <c r="J33">
        <v>328.18574618891279</v>
      </c>
      <c r="K33">
        <v>13275.918192669524</v>
      </c>
      <c r="L33">
        <v>17.248455892283236</v>
      </c>
      <c r="M33">
        <v>388.52531081052524</v>
      </c>
      <c r="N33">
        <v>359.95565114968639</v>
      </c>
      <c r="O33">
        <v>353.60827957784755</v>
      </c>
      <c r="P33">
        <v>262.25403262964522</v>
      </c>
      <c r="Q33">
        <v>53.463575833487781</v>
      </c>
      <c r="R33">
        <v>457.50504048214128</v>
      </c>
      <c r="S33">
        <v>532.59448206771447</v>
      </c>
      <c r="T33">
        <v>43.922621263384521</v>
      </c>
      <c r="U33">
        <v>39.151744582554755</v>
      </c>
      <c r="V33">
        <v>696.41823189385036</v>
      </c>
      <c r="W33">
        <v>3482.919374824467</v>
      </c>
      <c r="X33">
        <v>2857.0309993007704</v>
      </c>
      <c r="Y33">
        <v>1058.9161034260228</v>
      </c>
      <c r="Z33">
        <v>487.61462586351229</v>
      </c>
      <c r="AA33">
        <v>97.585694605930925</v>
      </c>
      <c r="AB33">
        <v>15111.691449669632</v>
      </c>
      <c r="AC33">
        <v>440.09082149874416</v>
      </c>
      <c r="AD33">
        <v>7127.0111873145815</v>
      </c>
      <c r="AE33">
        <v>6855.5571081195039</v>
      </c>
      <c r="AF33">
        <v>8088.4591344540622</v>
      </c>
      <c r="AG33">
        <v>45882.263767112381</v>
      </c>
      <c r="AH33">
        <v>10894.046901356243</v>
      </c>
      <c r="AI33">
        <v>144.91193330081131</v>
      </c>
      <c r="AJ33">
        <v>2560.8685788105831</v>
      </c>
      <c r="AK33">
        <v>244.44780867766744</v>
      </c>
      <c r="AL33">
        <v>954.75781394286344</v>
      </c>
      <c r="AM33">
        <v>129.34361794663067</v>
      </c>
      <c r="AN33">
        <v>23.666170183588346</v>
      </c>
      <c r="AO33">
        <v>1554.7374625835262</v>
      </c>
      <c r="AP33">
        <v>2349.7722012357476</v>
      </c>
      <c r="AQ33">
        <v>1143.5726323165777</v>
      </c>
      <c r="AR33">
        <v>7629.6523718883318</v>
      </c>
      <c r="AS33">
        <v>491.3994065789841</v>
      </c>
      <c r="AT33">
        <v>1674.7399550634757</v>
      </c>
      <c r="AU33">
        <v>19944.991563592001</v>
      </c>
      <c r="AV33">
        <v>39859.981848740528</v>
      </c>
      <c r="AW33">
        <v>7289.4630959269043</v>
      </c>
      <c r="AX33">
        <v>8084.3587422853734</v>
      </c>
      <c r="AY33">
        <v>2597.5848092765823</v>
      </c>
      <c r="AZ33">
        <v>796.29336258433</v>
      </c>
      <c r="BA33" s="110">
        <v>498.30151293241408</v>
      </c>
      <c r="BB33" s="112">
        <v>270.34328102140768</v>
      </c>
      <c r="BC33">
        <v>609.68400850843045</v>
      </c>
      <c r="BD33">
        <v>680.62971831509083</v>
      </c>
      <c r="BE33">
        <v>26245.988386375066</v>
      </c>
      <c r="BF33">
        <v>1421.7645155739506</v>
      </c>
      <c r="BG33">
        <v>296.3589342053499</v>
      </c>
      <c r="BH33">
        <v>6387.1952746037659</v>
      </c>
      <c r="BI33">
        <v>3374.9200918535557</v>
      </c>
      <c r="BJ33">
        <v>2406.2777149189201</v>
      </c>
      <c r="BK33">
        <v>3681.0953287286238</v>
      </c>
      <c r="BL33">
        <v>13298.223866905406</v>
      </c>
      <c r="BM33">
        <v>3090.9905389168953</v>
      </c>
      <c r="BN33">
        <v>650.50653877146669</v>
      </c>
      <c r="BO33">
        <v>10827.729213381532</v>
      </c>
      <c r="BP33">
        <v>2355.9701486231161</v>
      </c>
      <c r="BQ33">
        <v>3140.0362935506323</v>
      </c>
      <c r="BR33">
        <v>109.92321467524152</v>
      </c>
      <c r="BS33">
        <v>4560.186407490045</v>
      </c>
      <c r="BT33">
        <v>1828.1724160458614</v>
      </c>
      <c r="BU33">
        <v>9682.9500717993105</v>
      </c>
      <c r="BV33">
        <v>1176.4940970157584</v>
      </c>
      <c r="BW33">
        <v>39081.297478897934</v>
      </c>
      <c r="BX33">
        <v>257.99135709583527</v>
      </c>
      <c r="BY33">
        <v>171.99533189661085</v>
      </c>
      <c r="BZ33">
        <v>468.63371946609038</v>
      </c>
      <c r="CA33">
        <v>13633.471314606153</v>
      </c>
      <c r="CB33">
        <v>266.56182520270181</v>
      </c>
      <c r="CC33">
        <v>39.829929447284144</v>
      </c>
      <c r="CD33">
        <v>253.01866242554658</v>
      </c>
      <c r="CE33">
        <v>71.773254412683016</v>
      </c>
      <c r="CF33">
        <v>598.28796346643605</v>
      </c>
      <c r="CG33">
        <v>94.373921911150376</v>
      </c>
      <c r="CH33">
        <v>15431.680376020027</v>
      </c>
      <c r="CI33">
        <v>675.18986431817632</v>
      </c>
      <c r="CJ33">
        <v>0</v>
      </c>
      <c r="CK33">
        <v>0</v>
      </c>
      <c r="CN33" s="100"/>
      <c r="CP33" s="99"/>
    </row>
    <row r="34" spans="1:94" x14ac:dyDescent="0.25">
      <c r="A34" t="s">
        <v>129</v>
      </c>
      <c r="B34">
        <v>228.19884160360971</v>
      </c>
      <c r="C34">
        <v>470.61993369774177</v>
      </c>
      <c r="D34">
        <v>231.85263361554627</v>
      </c>
      <c r="E34">
        <v>255.6774647111657</v>
      </c>
      <c r="F34">
        <v>63.222886156378713</v>
      </c>
      <c r="G34">
        <v>213.8762212646497</v>
      </c>
      <c r="H34">
        <v>444.587082732037</v>
      </c>
      <c r="I34">
        <v>37.687462975326859</v>
      </c>
      <c r="J34">
        <v>27.35028331667203</v>
      </c>
      <c r="K34">
        <v>5760.1023914690741</v>
      </c>
      <c r="L34">
        <v>8.2276121906706372</v>
      </c>
      <c r="M34">
        <v>109.54917387351227</v>
      </c>
      <c r="N34">
        <v>9.4937054117530177</v>
      </c>
      <c r="O34">
        <v>37.011218956188628</v>
      </c>
      <c r="P34">
        <v>3.7850584335534934</v>
      </c>
      <c r="Q34">
        <v>6.7485991681594149</v>
      </c>
      <c r="R34">
        <v>60.068912527745233</v>
      </c>
      <c r="S34">
        <v>392.59063501849573</v>
      </c>
      <c r="T34">
        <v>44.863326732818109</v>
      </c>
      <c r="U34">
        <v>7.2877553018556753</v>
      </c>
      <c r="V34">
        <v>218.08572611222786</v>
      </c>
      <c r="W34">
        <v>1220.7248904552555</v>
      </c>
      <c r="X34">
        <v>2064.5451490679879</v>
      </c>
      <c r="Y34">
        <v>379.54161016307148</v>
      </c>
      <c r="Z34">
        <v>206.78277775102288</v>
      </c>
      <c r="AA34">
        <v>14.516050276459227</v>
      </c>
      <c r="AB34">
        <v>440.43691583516727</v>
      </c>
      <c r="AC34">
        <v>369.70346896116462</v>
      </c>
      <c r="AD34">
        <v>36960.853808975575</v>
      </c>
      <c r="AE34">
        <v>6071.8052924006961</v>
      </c>
      <c r="AF34">
        <v>48995.747132356832</v>
      </c>
      <c r="AG34">
        <v>957.23216562777259</v>
      </c>
      <c r="AH34">
        <v>24727.811216397593</v>
      </c>
      <c r="AI34">
        <v>15.354981118589427</v>
      </c>
      <c r="AJ34">
        <v>417.57259470777126</v>
      </c>
      <c r="AK34">
        <v>33.672550851419096</v>
      </c>
      <c r="AL34">
        <v>703.26235755041387</v>
      </c>
      <c r="AM34">
        <v>41.598631020345202</v>
      </c>
      <c r="AN34">
        <v>2.3092340989757454</v>
      </c>
      <c r="AO34">
        <v>84.37644924957786</v>
      </c>
      <c r="AP34">
        <v>47.172445845116741</v>
      </c>
      <c r="AQ34">
        <v>356.65983074614417</v>
      </c>
      <c r="AR34">
        <v>650.26014001817964</v>
      </c>
      <c r="AS34">
        <v>428.10095467385491</v>
      </c>
      <c r="AT34">
        <v>1575.1291383128407</v>
      </c>
      <c r="AU34">
        <v>1145.2414981527766</v>
      </c>
      <c r="AV34">
        <v>2378.0445508305233</v>
      </c>
      <c r="AW34">
        <v>239.27752790803373</v>
      </c>
      <c r="AX34">
        <v>3300.2304278155143</v>
      </c>
      <c r="AY34">
        <v>2316.8154811542145</v>
      </c>
      <c r="AZ34">
        <v>507.40409115698088</v>
      </c>
      <c r="BA34" s="110">
        <v>210.12747159727419</v>
      </c>
      <c r="BB34" s="112">
        <v>155.77318721527166</v>
      </c>
      <c r="BC34">
        <v>1525.6198082630463</v>
      </c>
      <c r="BD34">
        <v>59.6982774571634</v>
      </c>
      <c r="BE34">
        <v>16232.461499904577</v>
      </c>
      <c r="BF34">
        <v>305.29608561327933</v>
      </c>
      <c r="BG34">
        <v>725.30064965793713</v>
      </c>
      <c r="BH34">
        <v>978.2838613267827</v>
      </c>
      <c r="BI34">
        <v>526.84494711510797</v>
      </c>
      <c r="BJ34">
        <v>161.25888185028219</v>
      </c>
      <c r="BK34">
        <v>402.5992717938845</v>
      </c>
      <c r="BL34">
        <v>522.41769798278551</v>
      </c>
      <c r="BM34">
        <v>579.24800576616235</v>
      </c>
      <c r="BN34">
        <v>33.183199547092336</v>
      </c>
      <c r="BO34">
        <v>722.49679260090784</v>
      </c>
      <c r="BP34">
        <v>308.89359306649726</v>
      </c>
      <c r="BQ34">
        <v>447.61104797504538</v>
      </c>
      <c r="BR34">
        <v>34.844101789832401</v>
      </c>
      <c r="BS34">
        <v>167.44068116719194</v>
      </c>
      <c r="BT34">
        <v>371.78877304399072</v>
      </c>
      <c r="BU34">
        <v>318.38856973853206</v>
      </c>
      <c r="BV34">
        <v>38.68472625358352</v>
      </c>
      <c r="BW34">
        <v>1285.0462220260335</v>
      </c>
      <c r="BX34">
        <v>57.555813496140225</v>
      </c>
      <c r="BY34">
        <v>44.865991449453283</v>
      </c>
      <c r="BZ34">
        <v>90.684658420942711</v>
      </c>
      <c r="CA34">
        <v>2934.6078885512584</v>
      </c>
      <c r="CB34">
        <v>510.54629409498972</v>
      </c>
      <c r="CC34">
        <v>35.763919147721928</v>
      </c>
      <c r="CD34">
        <v>162.71705014892305</v>
      </c>
      <c r="CE34">
        <v>108.31204075792907</v>
      </c>
      <c r="CF34">
        <v>831.69597127764155</v>
      </c>
      <c r="CG34">
        <v>233.94193782429699</v>
      </c>
      <c r="CH34">
        <v>1252.4471231221537</v>
      </c>
      <c r="CI34">
        <v>80.431106652467122</v>
      </c>
      <c r="CJ34">
        <v>0</v>
      </c>
      <c r="CK34">
        <v>0</v>
      </c>
      <c r="CN34" s="100"/>
      <c r="CP34" s="99"/>
    </row>
    <row r="35" spans="1:94" x14ac:dyDescent="0.25">
      <c r="A35" t="s">
        <v>128</v>
      </c>
      <c r="B35">
        <v>25.28721346283643</v>
      </c>
      <c r="C35">
        <v>967.24454196536465</v>
      </c>
      <c r="D35">
        <v>0</v>
      </c>
      <c r="E35">
        <v>0</v>
      </c>
      <c r="F35">
        <v>1.4654511465456497E-3</v>
      </c>
      <c r="G35">
        <v>0</v>
      </c>
      <c r="H35">
        <v>90.347146947724355</v>
      </c>
      <c r="I35">
        <v>0</v>
      </c>
      <c r="J35">
        <v>68.569866621198898</v>
      </c>
      <c r="K35">
        <v>2.5420532647354803E-3</v>
      </c>
      <c r="L35">
        <v>0</v>
      </c>
      <c r="M35">
        <v>0.58075828937604101</v>
      </c>
      <c r="N35">
        <v>0.35185482028561055</v>
      </c>
      <c r="O35">
        <v>0.37691403489154107</v>
      </c>
      <c r="P35">
        <v>0.7569055171908281</v>
      </c>
      <c r="Q35">
        <v>0</v>
      </c>
      <c r="R35">
        <v>0</v>
      </c>
      <c r="S35">
        <v>0</v>
      </c>
      <c r="T35">
        <v>0</v>
      </c>
      <c r="U35">
        <v>0</v>
      </c>
      <c r="V35">
        <v>0</v>
      </c>
      <c r="W35">
        <v>0</v>
      </c>
      <c r="X35">
        <v>0</v>
      </c>
      <c r="Y35">
        <v>0</v>
      </c>
      <c r="Z35">
        <v>0</v>
      </c>
      <c r="AA35">
        <v>0</v>
      </c>
      <c r="AB35">
        <v>152.52047005175714</v>
      </c>
      <c r="AC35">
        <v>0</v>
      </c>
      <c r="AD35">
        <v>0</v>
      </c>
      <c r="AE35">
        <v>0</v>
      </c>
      <c r="AF35">
        <v>0</v>
      </c>
      <c r="AG35">
        <v>0</v>
      </c>
      <c r="AH35">
        <v>0</v>
      </c>
      <c r="AI35">
        <v>3706.8584779861008</v>
      </c>
      <c r="AJ35">
        <v>3004.2631576823237</v>
      </c>
      <c r="AK35">
        <v>104.74606931988502</v>
      </c>
      <c r="AL35">
        <v>0</v>
      </c>
      <c r="AM35">
        <v>0</v>
      </c>
      <c r="AN35">
        <v>0</v>
      </c>
      <c r="AO35">
        <v>1.7292323529238669E-2</v>
      </c>
      <c r="AP35">
        <v>10.834631496959094</v>
      </c>
      <c r="AQ35">
        <v>0</v>
      </c>
      <c r="AR35">
        <v>0</v>
      </c>
      <c r="AS35">
        <v>0</v>
      </c>
      <c r="AT35">
        <v>0</v>
      </c>
      <c r="AU35">
        <v>4.3963534396369489E-4</v>
      </c>
      <c r="AV35">
        <v>14.96728309488276</v>
      </c>
      <c r="AW35">
        <v>10.900698415721211</v>
      </c>
      <c r="AX35">
        <v>13.788680219801471</v>
      </c>
      <c r="AY35">
        <v>0</v>
      </c>
      <c r="AZ35">
        <v>2.7843571784367345E-3</v>
      </c>
      <c r="BA35" s="110">
        <v>0</v>
      </c>
      <c r="BB35" s="112">
        <v>5.6712959371316651E-2</v>
      </c>
      <c r="BC35">
        <v>0.34511374501150049</v>
      </c>
      <c r="BD35">
        <v>0</v>
      </c>
      <c r="BE35">
        <v>14.393805480607615</v>
      </c>
      <c r="BF35">
        <v>0.10873647507368721</v>
      </c>
      <c r="BG35">
        <v>1.0258158025819547E-3</v>
      </c>
      <c r="BH35">
        <v>0.2271449277145757</v>
      </c>
      <c r="BI35">
        <v>0</v>
      </c>
      <c r="BJ35">
        <v>0</v>
      </c>
      <c r="BK35">
        <v>0.87528106244921078</v>
      </c>
      <c r="BL35">
        <v>0</v>
      </c>
      <c r="BM35">
        <v>0</v>
      </c>
      <c r="BN35">
        <v>0</v>
      </c>
      <c r="BO35">
        <v>0</v>
      </c>
      <c r="BP35">
        <v>0.41633467073361913</v>
      </c>
      <c r="BQ35">
        <v>1.9607385256968146</v>
      </c>
      <c r="BR35">
        <v>0.70781290378154882</v>
      </c>
      <c r="BS35">
        <v>13.539887010378743</v>
      </c>
      <c r="BT35">
        <v>3.632703982634589</v>
      </c>
      <c r="BU35">
        <v>2.7583795582533512</v>
      </c>
      <c r="BV35">
        <v>0.33514757832588604</v>
      </c>
      <c r="BW35">
        <v>11.133079410351481</v>
      </c>
      <c r="BX35">
        <v>0</v>
      </c>
      <c r="BY35">
        <v>0.11474482477452437</v>
      </c>
      <c r="BZ35">
        <v>1.6731055740111687</v>
      </c>
      <c r="CA35">
        <v>1.0464230797150498</v>
      </c>
      <c r="CB35">
        <v>0</v>
      </c>
      <c r="CC35">
        <v>0</v>
      </c>
      <c r="CD35">
        <v>0</v>
      </c>
      <c r="CE35">
        <v>0</v>
      </c>
      <c r="CF35">
        <v>0</v>
      </c>
      <c r="CG35">
        <v>0</v>
      </c>
      <c r="CH35">
        <v>0.54633984482961051</v>
      </c>
      <c r="CI35">
        <v>1.3921785892183673E-2</v>
      </c>
      <c r="CJ35">
        <v>0</v>
      </c>
      <c r="CK35">
        <v>0</v>
      </c>
      <c r="CN35" s="100"/>
      <c r="CP35" s="99"/>
    </row>
    <row r="36" spans="1:94" x14ac:dyDescent="0.25">
      <c r="A36" t="s">
        <v>127</v>
      </c>
      <c r="B36">
        <v>844.20042929413501</v>
      </c>
      <c r="C36">
        <v>36912.550897249086</v>
      </c>
      <c r="D36">
        <v>6.2255408253348312</v>
      </c>
      <c r="E36">
        <v>2.2853486981036886</v>
      </c>
      <c r="F36">
        <v>1.1097783818806806</v>
      </c>
      <c r="G36">
        <v>6.058480206098335E-2</v>
      </c>
      <c r="H36">
        <v>13612.986976174263</v>
      </c>
      <c r="I36">
        <v>1.464226470959352</v>
      </c>
      <c r="J36">
        <v>9743.8019709853597</v>
      </c>
      <c r="K36">
        <v>6.3879230484204621</v>
      </c>
      <c r="L36">
        <v>0.40364217480759679</v>
      </c>
      <c r="M36">
        <v>1044.9975220051572</v>
      </c>
      <c r="N36">
        <v>372.58334388155379</v>
      </c>
      <c r="O36">
        <v>405.2688436029282</v>
      </c>
      <c r="P36">
        <v>560.05506666191911</v>
      </c>
      <c r="Q36">
        <v>0.26300922873790156</v>
      </c>
      <c r="R36">
        <v>0.88578208595993713</v>
      </c>
      <c r="S36">
        <v>6.0592629343929278</v>
      </c>
      <c r="T36">
        <v>2.6069614376969059</v>
      </c>
      <c r="U36">
        <v>0.23661849482799133</v>
      </c>
      <c r="V36">
        <v>36.163990588723479</v>
      </c>
      <c r="W36">
        <v>12.761765108850721</v>
      </c>
      <c r="X36">
        <v>15.54001603242293</v>
      </c>
      <c r="Y36">
        <v>8.0492544234519334E-2</v>
      </c>
      <c r="Z36">
        <v>0.31385886462933971</v>
      </c>
      <c r="AA36">
        <v>8.906351605066333E-2</v>
      </c>
      <c r="AB36">
        <v>3221.5936448781526</v>
      </c>
      <c r="AC36">
        <v>24.180836387506741</v>
      </c>
      <c r="AD36">
        <v>0.12692755969660255</v>
      </c>
      <c r="AE36">
        <v>7.057299655046223E-2</v>
      </c>
      <c r="AF36">
        <v>0.68554795027240756</v>
      </c>
      <c r="AG36">
        <v>3.86733322494177</v>
      </c>
      <c r="AH36">
        <v>7.1212702905484565E-2</v>
      </c>
      <c r="AI36">
        <v>1751.8256011659496</v>
      </c>
      <c r="AJ36">
        <v>60375.729396932897</v>
      </c>
      <c r="AK36">
        <v>7845.0534769514798</v>
      </c>
      <c r="AL36">
        <v>5.168631333745795</v>
      </c>
      <c r="AM36">
        <v>6.281806564536387</v>
      </c>
      <c r="AN36">
        <v>4.469396517382048</v>
      </c>
      <c r="AO36">
        <v>11.890115671554211</v>
      </c>
      <c r="AP36">
        <v>3.2414112419207823</v>
      </c>
      <c r="AQ36">
        <v>9.2246363994123892E-2</v>
      </c>
      <c r="AR36">
        <v>2.1017310074285938</v>
      </c>
      <c r="AS36">
        <v>12.592812348528867</v>
      </c>
      <c r="AT36">
        <v>10.399297433948108</v>
      </c>
      <c r="AU36">
        <v>105.01896349020387</v>
      </c>
      <c r="AV36">
        <v>7391.4430209542206</v>
      </c>
      <c r="AW36">
        <v>3261.6270515574506</v>
      </c>
      <c r="AX36">
        <v>1630.0143826343538</v>
      </c>
      <c r="AY36">
        <v>13.931353512882517</v>
      </c>
      <c r="AZ36">
        <v>29.624983450607903</v>
      </c>
      <c r="BA36" s="110">
        <v>11.272756724550009</v>
      </c>
      <c r="BB36" s="112">
        <v>73.142819638767008</v>
      </c>
      <c r="BC36">
        <v>260.39726310892632</v>
      </c>
      <c r="BD36">
        <v>11.886679795959301</v>
      </c>
      <c r="BE36">
        <v>530.84923613496574</v>
      </c>
      <c r="BF36">
        <v>469.2726289967473</v>
      </c>
      <c r="BG36">
        <v>6.78664477062041</v>
      </c>
      <c r="BH36">
        <v>157.40956807689648</v>
      </c>
      <c r="BI36">
        <v>0.12961442115104127</v>
      </c>
      <c r="BJ36">
        <v>0.71232901897122858</v>
      </c>
      <c r="BK36">
        <v>5.6575953317250605</v>
      </c>
      <c r="BL36">
        <v>0.26790462894929973</v>
      </c>
      <c r="BM36">
        <v>0.54744677272828346</v>
      </c>
      <c r="BN36">
        <v>0.4261536797483445</v>
      </c>
      <c r="BO36">
        <v>0.16013906650228762</v>
      </c>
      <c r="BP36">
        <v>288.03488292803132</v>
      </c>
      <c r="BQ36">
        <v>211.8739262759118</v>
      </c>
      <c r="BR36">
        <v>513.27970109597152</v>
      </c>
      <c r="BS36">
        <v>765.83028186960053</v>
      </c>
      <c r="BT36">
        <v>425.38812615945415</v>
      </c>
      <c r="BU36">
        <v>38.48731853435649</v>
      </c>
      <c r="BV36">
        <v>4.6762714596153581</v>
      </c>
      <c r="BW36">
        <v>155.33843855984952</v>
      </c>
      <c r="BX36">
        <v>7.4412349853677977</v>
      </c>
      <c r="BY36">
        <v>82.122120765950257</v>
      </c>
      <c r="BZ36">
        <v>1276.9778633516462</v>
      </c>
      <c r="CA36">
        <v>55.883034778519537</v>
      </c>
      <c r="CB36">
        <v>1.4853463698723104</v>
      </c>
      <c r="CC36">
        <v>0.13763508735544844</v>
      </c>
      <c r="CD36">
        <v>4.1830176776543064</v>
      </c>
      <c r="CE36">
        <v>0.55223727063646133</v>
      </c>
      <c r="CF36">
        <v>23.665497276446644</v>
      </c>
      <c r="CG36">
        <v>2.8386188958380663</v>
      </c>
      <c r="CH36">
        <v>365.35609257112253</v>
      </c>
      <c r="CI36">
        <v>17.894305246018583</v>
      </c>
      <c r="CJ36">
        <v>0</v>
      </c>
      <c r="CK36">
        <v>0</v>
      </c>
      <c r="CN36" s="100"/>
      <c r="CP36" s="99"/>
    </row>
    <row r="37" spans="1:94" x14ac:dyDescent="0.25">
      <c r="A37" t="s">
        <v>126</v>
      </c>
      <c r="B37">
        <v>115.63694814972813</v>
      </c>
      <c r="C37">
        <v>5135.2797528863493</v>
      </c>
      <c r="D37">
        <v>0.18174348060236684</v>
      </c>
      <c r="E37">
        <v>4.4964327027523815E-2</v>
      </c>
      <c r="F37">
        <v>2.3907156294460347E-2</v>
      </c>
      <c r="G37">
        <v>6.026400015478669E-3</v>
      </c>
      <c r="H37">
        <v>136.93158012790272</v>
      </c>
      <c r="I37">
        <v>2.8624078566773212</v>
      </c>
      <c r="J37">
        <v>412.6212766198837</v>
      </c>
      <c r="K37">
        <v>0.68339433158878193</v>
      </c>
      <c r="L37">
        <v>8.4449086194980337E-3</v>
      </c>
      <c r="M37">
        <v>4.2648785830394687</v>
      </c>
      <c r="N37">
        <v>2.4266874796024158</v>
      </c>
      <c r="O37">
        <v>2.9633808571434765</v>
      </c>
      <c r="P37">
        <v>7.325137321766924</v>
      </c>
      <c r="Q37">
        <v>6.723058872742705E-3</v>
      </c>
      <c r="R37">
        <v>2.1295608940441413E-2</v>
      </c>
      <c r="S37">
        <v>7.8766166024774376E-2</v>
      </c>
      <c r="T37">
        <v>1.0503458993862312E-2</v>
      </c>
      <c r="U37">
        <v>1.1048792409829256E-2</v>
      </c>
      <c r="V37">
        <v>0.14464099173699224</v>
      </c>
      <c r="W37">
        <v>0.55772087085593658</v>
      </c>
      <c r="X37">
        <v>0.77082516423887859</v>
      </c>
      <c r="Y37">
        <v>5.49185378967901E-4</v>
      </c>
      <c r="Z37">
        <v>1.4878716225172107E-2</v>
      </c>
      <c r="AA37">
        <v>8.4803596552226026E-4</v>
      </c>
      <c r="AB37">
        <v>390.60473948831003</v>
      </c>
      <c r="AC37">
        <v>9.3621677563117456E-2</v>
      </c>
      <c r="AD37">
        <v>1.7756077173939299E-2</v>
      </c>
      <c r="AE37">
        <v>5.7360074982546992E-3</v>
      </c>
      <c r="AF37">
        <v>5.822731083425553E-2</v>
      </c>
      <c r="AG37">
        <v>0.1759356922378722</v>
      </c>
      <c r="AH37">
        <v>1.2099376661610171E-2</v>
      </c>
      <c r="AI37">
        <v>83.430839393720476</v>
      </c>
      <c r="AJ37">
        <v>1879.8465664782123</v>
      </c>
      <c r="AK37">
        <v>3959.7811554004179</v>
      </c>
      <c r="AL37">
        <v>0.92095082321194877</v>
      </c>
      <c r="AM37">
        <v>2.1683669882602528E-2</v>
      </c>
      <c r="AN37">
        <v>2.5898862806165886E-3</v>
      </c>
      <c r="AO37">
        <v>0.1575278996028398</v>
      </c>
      <c r="AP37">
        <v>0.10774788399016011</v>
      </c>
      <c r="AQ37">
        <v>3.9723789963937439E-3</v>
      </c>
      <c r="AR37">
        <v>2.8987704965364108E-2</v>
      </c>
      <c r="AS37">
        <v>0.3027775212126681</v>
      </c>
      <c r="AT37">
        <v>0.28776579945567438</v>
      </c>
      <c r="AU37">
        <v>0.12575310929227293</v>
      </c>
      <c r="AV37">
        <v>926.91721502649364</v>
      </c>
      <c r="AW37">
        <v>359.80802518349543</v>
      </c>
      <c r="AX37">
        <v>329.99371485768705</v>
      </c>
      <c r="AY37">
        <v>0.51096079604610356</v>
      </c>
      <c r="AZ37">
        <v>0.32650704961009414</v>
      </c>
      <c r="BA37" s="110">
        <v>9.5738797160276213E-3</v>
      </c>
      <c r="BB37" s="112">
        <v>0.596031748827901</v>
      </c>
      <c r="BC37">
        <v>2.4868117464427564</v>
      </c>
      <c r="BD37">
        <v>0.40775678287623585</v>
      </c>
      <c r="BE37">
        <v>186.01435155372477</v>
      </c>
      <c r="BF37">
        <v>1.6511831171268292</v>
      </c>
      <c r="BG37">
        <v>2.4607719869243774E-2</v>
      </c>
      <c r="BH37">
        <v>2.180131719524701</v>
      </c>
      <c r="BI37">
        <v>2.692028960593494E-3</v>
      </c>
      <c r="BJ37">
        <v>4.7885769885830196E-2</v>
      </c>
      <c r="BK37">
        <v>8.2672657624665871E-2</v>
      </c>
      <c r="BL37">
        <v>9.2794913571479613E-3</v>
      </c>
      <c r="BM37">
        <v>3.7905625993004149E-2</v>
      </c>
      <c r="BN37">
        <v>3.146257982158663E-2</v>
      </c>
      <c r="BO37">
        <v>2.5063420874625993E-2</v>
      </c>
      <c r="BP37">
        <v>2.873701556462525</v>
      </c>
      <c r="BQ37">
        <v>19.555972981287173</v>
      </c>
      <c r="BR37">
        <v>5.0675951997123549</v>
      </c>
      <c r="BS37">
        <v>67.324725782890681</v>
      </c>
      <c r="BT37">
        <v>5.7919996887921883</v>
      </c>
      <c r="BU37">
        <v>5.152304098655077</v>
      </c>
      <c r="BV37">
        <v>0.62601328243463772</v>
      </c>
      <c r="BW37">
        <v>20.795184080079338</v>
      </c>
      <c r="BX37">
        <v>3.3737055530897841E-2</v>
      </c>
      <c r="BY37">
        <v>0.87507962173931164</v>
      </c>
      <c r="BZ37">
        <v>16.574020972198969</v>
      </c>
      <c r="CA37">
        <v>5.476266358743481</v>
      </c>
      <c r="CB37">
        <v>0.10391947589012016</v>
      </c>
      <c r="CC37">
        <v>3.5762252183988909E-2</v>
      </c>
      <c r="CD37">
        <v>1.0676649831218818</v>
      </c>
      <c r="CE37">
        <v>5.2990157128916221E-2</v>
      </c>
      <c r="CF37">
        <v>1.0714990898383205</v>
      </c>
      <c r="CG37">
        <v>9.0443876821588207E-2</v>
      </c>
      <c r="CH37">
        <v>26.45965346813211</v>
      </c>
      <c r="CI37">
        <v>0.36405147780690766</v>
      </c>
      <c r="CJ37">
        <v>0</v>
      </c>
      <c r="CK37">
        <v>0</v>
      </c>
      <c r="CN37" s="100"/>
      <c r="CP37" s="99"/>
    </row>
    <row r="38" spans="1:94" x14ac:dyDescent="0.25">
      <c r="A38" t="s">
        <v>125</v>
      </c>
      <c r="B38">
        <v>6.1699822633588672</v>
      </c>
      <c r="C38">
        <v>572.69542481560723</v>
      </c>
      <c r="D38">
        <v>4.6549488079449528</v>
      </c>
      <c r="E38">
        <v>4.9595820990110369</v>
      </c>
      <c r="F38">
        <v>0.82864774446918354</v>
      </c>
      <c r="G38">
        <v>0.53230187622877978</v>
      </c>
      <c r="H38">
        <v>20.77573056558726</v>
      </c>
      <c r="I38">
        <v>13.463764467639336</v>
      </c>
      <c r="J38">
        <v>58.860922634046716</v>
      </c>
      <c r="K38">
        <v>12.369488653317394</v>
      </c>
      <c r="L38">
        <v>1.2372333510334157</v>
      </c>
      <c r="M38">
        <v>30.950400356464314</v>
      </c>
      <c r="N38">
        <v>6.0880808238531374</v>
      </c>
      <c r="O38">
        <v>11.967956704589978</v>
      </c>
      <c r="P38">
        <v>17.424814582223959</v>
      </c>
      <c r="Q38">
        <v>338.14907456190173</v>
      </c>
      <c r="R38">
        <v>58.593738003066598</v>
      </c>
      <c r="S38">
        <v>43.994974006375863</v>
      </c>
      <c r="T38">
        <v>1.6541181052746146</v>
      </c>
      <c r="U38">
        <v>1.9516754160350449</v>
      </c>
      <c r="V38">
        <v>143.22221813446848</v>
      </c>
      <c r="W38">
        <v>2409.2867750738051</v>
      </c>
      <c r="X38">
        <v>8957.2914034390087</v>
      </c>
      <c r="Y38">
        <v>2.5147348999354984</v>
      </c>
      <c r="Z38">
        <v>22.150575115807207</v>
      </c>
      <c r="AA38">
        <v>5.078061378929806E-2</v>
      </c>
      <c r="AB38">
        <v>5.3040295041434362</v>
      </c>
      <c r="AC38">
        <v>36.465227141631644</v>
      </c>
      <c r="AD38">
        <v>1.2158427782671213</v>
      </c>
      <c r="AE38">
        <v>0.65895608345388168</v>
      </c>
      <c r="AF38">
        <v>63.120146398228343</v>
      </c>
      <c r="AG38">
        <v>63.357911222355462</v>
      </c>
      <c r="AH38">
        <v>0.35395005218740133</v>
      </c>
      <c r="AI38">
        <v>4.883508846997521</v>
      </c>
      <c r="AJ38">
        <v>44.037994702703351</v>
      </c>
      <c r="AK38">
        <v>14.883454157958704</v>
      </c>
      <c r="AL38">
        <v>1944.9469771080883</v>
      </c>
      <c r="AM38">
        <v>29.163273014055942</v>
      </c>
      <c r="AN38">
        <v>0.53918679649016032</v>
      </c>
      <c r="AO38">
        <v>75.557917859231694</v>
      </c>
      <c r="AP38">
        <v>1.3109779641171919</v>
      </c>
      <c r="AQ38">
        <v>3.4088075162906888</v>
      </c>
      <c r="AR38">
        <v>105.11889732779632</v>
      </c>
      <c r="AS38">
        <v>120.21728599275819</v>
      </c>
      <c r="AT38">
        <v>265.94568928697942</v>
      </c>
      <c r="AU38">
        <v>121.6373273420479</v>
      </c>
      <c r="AV38">
        <v>108.83120400102693</v>
      </c>
      <c r="AW38">
        <v>7.9925659572511067</v>
      </c>
      <c r="AX38">
        <v>59.392326956347347</v>
      </c>
      <c r="AY38">
        <v>89.35734447302292</v>
      </c>
      <c r="AZ38">
        <v>142.08725187326255</v>
      </c>
      <c r="BA38" s="110">
        <v>7.1735740567414288</v>
      </c>
      <c r="BB38" s="112">
        <v>9.0058090231096113</v>
      </c>
      <c r="BC38">
        <v>12.306985946699236</v>
      </c>
      <c r="BD38">
        <v>8.7470889425022254</v>
      </c>
      <c r="BE38">
        <v>182.3234374931632</v>
      </c>
      <c r="BF38">
        <v>222.26546871564636</v>
      </c>
      <c r="BG38">
        <v>10.996502327268889</v>
      </c>
      <c r="BH38">
        <v>17.50377228917873</v>
      </c>
      <c r="BI38">
        <v>1.5660250325585292</v>
      </c>
      <c r="BJ38">
        <v>5.4592750713473883</v>
      </c>
      <c r="BK38">
        <v>5.6170802214090729</v>
      </c>
      <c r="BL38">
        <v>3.5004446249673031</v>
      </c>
      <c r="BM38">
        <v>13.34986905452393</v>
      </c>
      <c r="BN38">
        <v>22.682137371977628</v>
      </c>
      <c r="BO38">
        <v>10.796371812915872</v>
      </c>
      <c r="BP38">
        <v>4.1897653944407347</v>
      </c>
      <c r="BQ38">
        <v>35.510482851764436</v>
      </c>
      <c r="BR38">
        <v>25.594246726538891</v>
      </c>
      <c r="BS38">
        <v>105.52272992720657</v>
      </c>
      <c r="BT38">
        <v>149.01377959308681</v>
      </c>
      <c r="BU38">
        <v>100.74819239856193</v>
      </c>
      <c r="BV38">
        <v>12.241068348283916</v>
      </c>
      <c r="BW38">
        <v>406.62918308921815</v>
      </c>
      <c r="BX38">
        <v>4.6407293449858109</v>
      </c>
      <c r="BY38">
        <v>7.1224379971336944</v>
      </c>
      <c r="BZ38">
        <v>31.857533093839447</v>
      </c>
      <c r="CA38">
        <v>43.472981029576417</v>
      </c>
      <c r="CB38">
        <v>27.678109295809417</v>
      </c>
      <c r="CC38">
        <v>3.137758826873029</v>
      </c>
      <c r="CD38">
        <v>137.64576974498436</v>
      </c>
      <c r="CE38">
        <v>7.9724616617528694</v>
      </c>
      <c r="CF38">
        <v>247.68626063799292</v>
      </c>
      <c r="CG38">
        <v>14.12773988138987</v>
      </c>
      <c r="CH38">
        <v>236.88993454955772</v>
      </c>
      <c r="CI38">
        <v>412.75205155529864</v>
      </c>
      <c r="CJ38">
        <v>0</v>
      </c>
      <c r="CK38">
        <v>0</v>
      </c>
      <c r="CN38" s="100"/>
      <c r="CP38" s="99"/>
    </row>
    <row r="39" spans="1:94" x14ac:dyDescent="0.25">
      <c r="A39" t="s">
        <v>124</v>
      </c>
      <c r="B39">
        <v>68.448522324334931</v>
      </c>
      <c r="C39">
        <v>192.52432294095374</v>
      </c>
      <c r="D39">
        <v>15.994374793786427</v>
      </c>
      <c r="E39">
        <v>16.962754852958902</v>
      </c>
      <c r="F39">
        <v>0.52539114261785846</v>
      </c>
      <c r="G39">
        <v>4.0608407462695419</v>
      </c>
      <c r="H39">
        <v>2.0012032977008394</v>
      </c>
      <c r="I39">
        <v>0.118854756743456</v>
      </c>
      <c r="J39">
        <v>3058.6220084127917</v>
      </c>
      <c r="K39">
        <v>140.34088971185244</v>
      </c>
      <c r="L39">
        <v>27.342067983709693</v>
      </c>
      <c r="M39">
        <v>232.45121168875792</v>
      </c>
      <c r="N39">
        <v>208.60415950819805</v>
      </c>
      <c r="O39">
        <v>55.320928720457943</v>
      </c>
      <c r="P39">
        <v>139.51658201832348</v>
      </c>
      <c r="Q39">
        <v>515.22180943498336</v>
      </c>
      <c r="R39">
        <v>0.94763323740396666</v>
      </c>
      <c r="S39">
        <v>139.78911558146851</v>
      </c>
      <c r="T39">
        <v>0.43124678643755104</v>
      </c>
      <c r="U39">
        <v>0.33768648851051353</v>
      </c>
      <c r="V39">
        <v>266.62574540860282</v>
      </c>
      <c r="W39">
        <v>1126.1792577849058</v>
      </c>
      <c r="X39">
        <v>226.52308766138876</v>
      </c>
      <c r="Y39">
        <v>0.86176062634381856</v>
      </c>
      <c r="Z39">
        <v>1.0153002957205763</v>
      </c>
      <c r="AA39">
        <v>0.51572726222380205</v>
      </c>
      <c r="AB39">
        <v>86.300888004681894</v>
      </c>
      <c r="AC39">
        <v>609.68248594211332</v>
      </c>
      <c r="AD39">
        <v>16.190499500265091</v>
      </c>
      <c r="AE39">
        <v>6.75753170609888</v>
      </c>
      <c r="AF39">
        <v>16.168026405796674</v>
      </c>
      <c r="AG39">
        <v>3.9283628683597094</v>
      </c>
      <c r="AH39">
        <v>8.0492545830632931</v>
      </c>
      <c r="AI39">
        <v>12.10542665773961</v>
      </c>
      <c r="AJ39">
        <v>535.81660402812406</v>
      </c>
      <c r="AK39">
        <v>506.01970881588142</v>
      </c>
      <c r="AL39">
        <v>186.78046672068874</v>
      </c>
      <c r="AM39">
        <v>2444.9370887978876</v>
      </c>
      <c r="AN39">
        <v>5.5527250047759393</v>
      </c>
      <c r="AO39">
        <v>5.4851657872990662</v>
      </c>
      <c r="AP39">
        <v>3.2798486378867682</v>
      </c>
      <c r="AQ39">
        <v>0.97110257355138629</v>
      </c>
      <c r="AR39">
        <v>12.814793029138533</v>
      </c>
      <c r="AS39">
        <v>49.57064716075876</v>
      </c>
      <c r="AT39">
        <v>211.29198807664875</v>
      </c>
      <c r="AU39">
        <v>959.23511883187393</v>
      </c>
      <c r="AV39">
        <v>491.87124333640463</v>
      </c>
      <c r="AW39">
        <v>154.6476346803025</v>
      </c>
      <c r="AX39">
        <v>6.1062867232302267</v>
      </c>
      <c r="AY39">
        <v>311.55078257514685</v>
      </c>
      <c r="AZ39">
        <v>7.3001035299977497</v>
      </c>
      <c r="BA39" s="110">
        <v>1.1735952400490759</v>
      </c>
      <c r="BB39" s="112">
        <v>400.2346522364636</v>
      </c>
      <c r="BC39">
        <v>8.9770062755129043</v>
      </c>
      <c r="BD39">
        <v>1.0876461792023051</v>
      </c>
      <c r="BE39">
        <v>390.53764676605726</v>
      </c>
      <c r="BF39">
        <v>473.9449591855614</v>
      </c>
      <c r="BG39">
        <v>19.668231064638967</v>
      </c>
      <c r="BH39">
        <v>6.5253538660614856</v>
      </c>
      <c r="BI39">
        <v>0.45982056590078041</v>
      </c>
      <c r="BJ39">
        <v>5.5683934074980348</v>
      </c>
      <c r="BK39">
        <v>18.82784927677287</v>
      </c>
      <c r="BL39">
        <v>1.3898549006141832</v>
      </c>
      <c r="BM39">
        <v>153.66803426543561</v>
      </c>
      <c r="BN39">
        <v>35.401540361648763</v>
      </c>
      <c r="BO39">
        <v>1.6598366831626321</v>
      </c>
      <c r="BP39">
        <v>1.7749115967025826</v>
      </c>
      <c r="BQ39">
        <v>215.39104265844921</v>
      </c>
      <c r="BR39">
        <v>2.6809541014539997</v>
      </c>
      <c r="BS39">
        <v>4.2853067585862332</v>
      </c>
      <c r="BT39">
        <v>1.368916497572731</v>
      </c>
      <c r="BU39">
        <v>9.2798196355062181</v>
      </c>
      <c r="BV39">
        <v>1.1275130968960212</v>
      </c>
      <c r="BW39">
        <v>37.454225110792599</v>
      </c>
      <c r="BX39">
        <v>104.98474041020094</v>
      </c>
      <c r="BY39">
        <v>160.19969925930863</v>
      </c>
      <c r="BZ39">
        <v>217.0468112878506</v>
      </c>
      <c r="CA39">
        <v>34.633867678495399</v>
      </c>
      <c r="CB39">
        <v>4.0042163266833386</v>
      </c>
      <c r="CC39">
        <v>63.065913925549175</v>
      </c>
      <c r="CD39">
        <v>3588.1833161835252</v>
      </c>
      <c r="CE39">
        <v>1.5001745399744559</v>
      </c>
      <c r="CF39">
        <v>185.94976261437409</v>
      </c>
      <c r="CG39">
        <v>184.86335966646664</v>
      </c>
      <c r="CH39">
        <v>34.317906033214477</v>
      </c>
      <c r="CI39">
        <v>305.99180577519121</v>
      </c>
      <c r="CJ39">
        <v>0</v>
      </c>
      <c r="CK39">
        <v>0</v>
      </c>
      <c r="CN39" s="100"/>
      <c r="CP39" s="99"/>
    </row>
    <row r="40" spans="1:94" x14ac:dyDescent="0.25">
      <c r="A40" t="s">
        <v>123</v>
      </c>
      <c r="B40">
        <v>7.7552131430793592E-2</v>
      </c>
      <c r="C40">
        <v>0.5650772474899235</v>
      </c>
      <c r="D40">
        <v>6.8097273713407684</v>
      </c>
      <c r="E40">
        <v>36.089727078298544</v>
      </c>
      <c r="F40">
        <v>1.3260679727694793</v>
      </c>
      <c r="G40">
        <v>1.2467078941764674E-2</v>
      </c>
      <c r="H40">
        <v>22.279686064338449</v>
      </c>
      <c r="I40">
        <v>0.3010075377600086</v>
      </c>
      <c r="J40">
        <v>1.9682958415127048</v>
      </c>
      <c r="K40">
        <v>8.1005815683578088</v>
      </c>
      <c r="L40">
        <v>6.5005622284285121</v>
      </c>
      <c r="M40">
        <v>929.59162822524991</v>
      </c>
      <c r="N40">
        <v>60.917296749345489</v>
      </c>
      <c r="O40">
        <v>350.3933541400429</v>
      </c>
      <c r="P40">
        <v>13.095766450263227</v>
      </c>
      <c r="Q40">
        <v>22.397876877475223</v>
      </c>
      <c r="R40">
        <v>0.14039114343039372</v>
      </c>
      <c r="S40">
        <v>1.511688600752815</v>
      </c>
      <c r="T40">
        <v>0.50903948957469014</v>
      </c>
      <c r="U40">
        <v>2.8854430993322612E-2</v>
      </c>
      <c r="V40">
        <v>401.62591438743863</v>
      </c>
      <c r="W40">
        <v>111.2078116766438</v>
      </c>
      <c r="X40">
        <v>2.3809236233210287</v>
      </c>
      <c r="Y40">
        <v>3.0054125339351216</v>
      </c>
      <c r="Z40">
        <v>0.21787154798500988</v>
      </c>
      <c r="AA40">
        <v>0.45778514694089539</v>
      </c>
      <c r="AB40">
        <v>9.969607601226766</v>
      </c>
      <c r="AC40">
        <v>16.099861424900745</v>
      </c>
      <c r="AD40">
        <v>2.3464356215222252E-3</v>
      </c>
      <c r="AE40">
        <v>2.7199783517397823E-3</v>
      </c>
      <c r="AF40">
        <v>9.5223506349899664E-2</v>
      </c>
      <c r="AG40">
        <v>0.9164495142878597</v>
      </c>
      <c r="AH40">
        <v>1.6802653622966987E-3</v>
      </c>
      <c r="AI40">
        <v>1.0344969436225453</v>
      </c>
      <c r="AJ40">
        <v>2.974324291925539</v>
      </c>
      <c r="AK40">
        <v>7.2621929973578858E-2</v>
      </c>
      <c r="AL40">
        <v>1.1692530199701374</v>
      </c>
      <c r="AM40">
        <v>43.002275128246865</v>
      </c>
      <c r="AN40">
        <v>61.664244821222894</v>
      </c>
      <c r="AO40">
        <v>3.3633833474216943</v>
      </c>
      <c r="AP40">
        <v>1.9203032711962273E-3</v>
      </c>
      <c r="AQ40">
        <v>7.4411751758853804E-3</v>
      </c>
      <c r="AR40">
        <v>0.35887687630170839</v>
      </c>
      <c r="AS40">
        <v>5.8754581663481833</v>
      </c>
      <c r="AT40">
        <v>26.071821628583859</v>
      </c>
      <c r="AU40">
        <v>416.03522022078914</v>
      </c>
      <c r="AV40">
        <v>778.65008222872359</v>
      </c>
      <c r="AW40">
        <v>1.1810566114127166</v>
      </c>
      <c r="AX40">
        <v>6.3647637943916827E-2</v>
      </c>
      <c r="AY40">
        <v>187.63938905599568</v>
      </c>
      <c r="AZ40">
        <v>12.221399788877683</v>
      </c>
      <c r="BA40" s="110">
        <v>257.49672027766957</v>
      </c>
      <c r="BB40" s="112">
        <v>7.7985304096752754</v>
      </c>
      <c r="BC40">
        <v>116.63215075406873</v>
      </c>
      <c r="BD40">
        <v>3.4031574351249789</v>
      </c>
      <c r="BE40">
        <v>42.402546061210558</v>
      </c>
      <c r="BF40">
        <v>274.73616138575858</v>
      </c>
      <c r="BG40">
        <v>298.30851142181115</v>
      </c>
      <c r="BH40">
        <v>0.55448756955791056</v>
      </c>
      <c r="BI40">
        <v>2.1415963512166465E-2</v>
      </c>
      <c r="BJ40">
        <v>1.8657761310674064</v>
      </c>
      <c r="BK40">
        <v>25.882354380974128</v>
      </c>
      <c r="BL40">
        <v>10.244318444564225</v>
      </c>
      <c r="BM40">
        <v>0.89258683471131006</v>
      </c>
      <c r="BN40">
        <v>3.4891743646572744</v>
      </c>
      <c r="BO40">
        <v>5.4345413140210914E-3</v>
      </c>
      <c r="BP40">
        <v>0.67414866333807832</v>
      </c>
      <c r="BQ40">
        <v>29.704140562110542</v>
      </c>
      <c r="BR40">
        <v>65.44276905833911</v>
      </c>
      <c r="BS40">
        <v>0.17467199265354974</v>
      </c>
      <c r="BT40">
        <v>1.200189544497642E-3</v>
      </c>
      <c r="BU40">
        <v>0.21813233465730836</v>
      </c>
      <c r="BV40">
        <v>2.650343151515408E-2</v>
      </c>
      <c r="BW40">
        <v>0.88040262495380894</v>
      </c>
      <c r="BX40">
        <v>2.3907569513876243</v>
      </c>
      <c r="BY40">
        <v>27.541615238867188</v>
      </c>
      <c r="BZ40">
        <v>32.674773541598526</v>
      </c>
      <c r="CA40">
        <v>78.398836718802443</v>
      </c>
      <c r="CB40">
        <v>38.869150742848362</v>
      </c>
      <c r="CC40">
        <v>0.89084638926513937</v>
      </c>
      <c r="CD40">
        <v>0.79773141556273608</v>
      </c>
      <c r="CE40">
        <v>1.4710094330969135</v>
      </c>
      <c r="CF40">
        <v>24.267801664434391</v>
      </c>
      <c r="CG40">
        <v>2.4059899429300708</v>
      </c>
      <c r="CH40">
        <v>18.725367753359098</v>
      </c>
      <c r="CI40">
        <v>1.7311029909902402</v>
      </c>
      <c r="CJ40">
        <v>0</v>
      </c>
      <c r="CK40">
        <v>0</v>
      </c>
      <c r="CN40" s="100"/>
      <c r="CP40" s="99"/>
    </row>
    <row r="41" spans="1:94" x14ac:dyDescent="0.25">
      <c r="A41" t="s">
        <v>122</v>
      </c>
      <c r="B41">
        <v>345.88244009743187</v>
      </c>
      <c r="C41">
        <v>1471.2870509188492</v>
      </c>
      <c r="D41">
        <v>667.77566071818194</v>
      </c>
      <c r="E41">
        <v>549.05166616696363</v>
      </c>
      <c r="F41">
        <v>476.06360847831291</v>
      </c>
      <c r="G41">
        <v>970.94853295388987</v>
      </c>
      <c r="H41">
        <v>32.833466876775532</v>
      </c>
      <c r="I41">
        <v>79.198458868386481</v>
      </c>
      <c r="J41">
        <v>79.24707506880398</v>
      </c>
      <c r="K41">
        <v>6181.7499572292718</v>
      </c>
      <c r="L41">
        <v>11.835102933198504</v>
      </c>
      <c r="M41">
        <v>191.99968679550346</v>
      </c>
      <c r="N41">
        <v>169.75708182243392</v>
      </c>
      <c r="O41">
        <v>93.698978043022024</v>
      </c>
      <c r="P41">
        <v>57.605533321524952</v>
      </c>
      <c r="Q41">
        <v>11.159262336286744</v>
      </c>
      <c r="R41">
        <v>149.97065951216325</v>
      </c>
      <c r="S41">
        <v>414.11691805631153</v>
      </c>
      <c r="T41">
        <v>18.554528872315057</v>
      </c>
      <c r="U41">
        <v>54.366550996145634</v>
      </c>
      <c r="V41">
        <v>351.57538085414495</v>
      </c>
      <c r="W41">
        <v>627.36640202967783</v>
      </c>
      <c r="X41">
        <v>632.35127649380263</v>
      </c>
      <c r="Y41">
        <v>590.80858888598959</v>
      </c>
      <c r="Z41">
        <v>47.860419320047029</v>
      </c>
      <c r="AA41">
        <v>3.2946554682321132</v>
      </c>
      <c r="AB41">
        <v>1501.478547338769</v>
      </c>
      <c r="AC41">
        <v>152.95185619310294</v>
      </c>
      <c r="AD41">
        <v>2279.7263359278418</v>
      </c>
      <c r="AE41">
        <v>1085.5347078579689</v>
      </c>
      <c r="AF41">
        <v>566.34956840904215</v>
      </c>
      <c r="AG41">
        <v>366.66290659530182</v>
      </c>
      <c r="AH41">
        <v>3935.0697895431613</v>
      </c>
      <c r="AI41">
        <v>28.420986217226872</v>
      </c>
      <c r="AJ41">
        <v>638.92749160182689</v>
      </c>
      <c r="AK41">
        <v>69.730259291236791</v>
      </c>
      <c r="AL41">
        <v>370.37728597050909</v>
      </c>
      <c r="AM41">
        <v>54.831463055219828</v>
      </c>
      <c r="AN41">
        <v>4.5243103950585732</v>
      </c>
      <c r="AO41">
        <v>1343.7375494440457</v>
      </c>
      <c r="AP41">
        <v>147.96829594648327</v>
      </c>
      <c r="AQ41">
        <v>310.79883739246264</v>
      </c>
      <c r="AR41">
        <v>2605.183026882898</v>
      </c>
      <c r="AS41">
        <v>189.93438990480715</v>
      </c>
      <c r="AT41">
        <v>729.85938327947656</v>
      </c>
      <c r="AU41">
        <v>657.95736093702362</v>
      </c>
      <c r="AV41">
        <v>856.19725638086527</v>
      </c>
      <c r="AW41">
        <v>163.45705835773325</v>
      </c>
      <c r="AX41">
        <v>133.07091024846849</v>
      </c>
      <c r="AY41">
        <v>828.15245485661887</v>
      </c>
      <c r="AZ41">
        <v>205.06307721039968</v>
      </c>
      <c r="BA41" s="110">
        <v>36.603476576392808</v>
      </c>
      <c r="BB41" s="112">
        <v>85.587318383665561</v>
      </c>
      <c r="BC41">
        <v>53.073055119790425</v>
      </c>
      <c r="BD41">
        <v>206.68900772153162</v>
      </c>
      <c r="BE41">
        <v>2058.1779346894077</v>
      </c>
      <c r="BF41">
        <v>396.99843850291234</v>
      </c>
      <c r="BG41">
        <v>174.06292253797773</v>
      </c>
      <c r="BH41">
        <v>2577.6427109233036</v>
      </c>
      <c r="BI41">
        <v>395.72124955586293</v>
      </c>
      <c r="BJ41">
        <v>291.97866671628566</v>
      </c>
      <c r="BK41">
        <v>835.68602841658867</v>
      </c>
      <c r="BL41">
        <v>1322.0212291301418</v>
      </c>
      <c r="BM41">
        <v>640.4027258779048</v>
      </c>
      <c r="BN41">
        <v>69.810663895323486</v>
      </c>
      <c r="BO41">
        <v>843.01066822026905</v>
      </c>
      <c r="BP41">
        <v>226.2110312045069</v>
      </c>
      <c r="BQ41">
        <v>677.59841604739734</v>
      </c>
      <c r="BR41">
        <v>98.698206491186454</v>
      </c>
      <c r="BS41">
        <v>282.31630101837749</v>
      </c>
      <c r="BT41">
        <v>233.29032910632748</v>
      </c>
      <c r="BU41">
        <v>718.81490874392364</v>
      </c>
      <c r="BV41">
        <v>87.337174178674729</v>
      </c>
      <c r="BW41">
        <v>2901.2045990719425</v>
      </c>
      <c r="BX41">
        <v>111.13978944310206</v>
      </c>
      <c r="BY41">
        <v>79.375695223788171</v>
      </c>
      <c r="BZ41">
        <v>160.81901210599511</v>
      </c>
      <c r="CA41">
        <v>688.03619785800572</v>
      </c>
      <c r="CB41">
        <v>230.88895992329986</v>
      </c>
      <c r="CC41">
        <v>10.888399587473243</v>
      </c>
      <c r="CD41">
        <v>83.086419604290541</v>
      </c>
      <c r="CE41">
        <v>30.507342901494688</v>
      </c>
      <c r="CF41">
        <v>250.37786104842075</v>
      </c>
      <c r="CG41">
        <v>95.818401738904086</v>
      </c>
      <c r="CH41">
        <v>1678.9477164620082</v>
      </c>
      <c r="CI41">
        <v>283.19112892214764</v>
      </c>
      <c r="CJ41">
        <v>0</v>
      </c>
      <c r="CK41">
        <v>0</v>
      </c>
      <c r="CN41" s="100"/>
      <c r="CP41" s="99"/>
    </row>
    <row r="42" spans="1:94" x14ac:dyDescent="0.25">
      <c r="A42" t="s">
        <v>121</v>
      </c>
      <c r="B42">
        <v>56.046391540536987</v>
      </c>
      <c r="C42">
        <v>446.68151704168207</v>
      </c>
      <c r="D42">
        <v>35.507086865821094</v>
      </c>
      <c r="E42">
        <v>33.995035904287441</v>
      </c>
      <c r="F42">
        <v>6.700910929237665</v>
      </c>
      <c r="G42">
        <v>2.3809481995159678</v>
      </c>
      <c r="H42">
        <v>4.0469410394687821E-2</v>
      </c>
      <c r="I42">
        <v>0.2531200369276364</v>
      </c>
      <c r="J42">
        <v>0.35594814714138734</v>
      </c>
      <c r="K42">
        <v>44.548229114133775</v>
      </c>
      <c r="L42">
        <v>1.1863426514264096E-2</v>
      </c>
      <c r="M42">
        <v>0.20130769681734167</v>
      </c>
      <c r="N42">
        <v>1.374208917788454</v>
      </c>
      <c r="O42">
        <v>0.1837302019544074</v>
      </c>
      <c r="P42">
        <v>0.54066781387198748</v>
      </c>
      <c r="Q42">
        <v>4.5075820252278541E-2</v>
      </c>
      <c r="R42">
        <v>0.36640518627814384</v>
      </c>
      <c r="S42">
        <v>0.57453861321959954</v>
      </c>
      <c r="T42">
        <v>2.9580393297913683E-2</v>
      </c>
      <c r="U42">
        <v>0.10443368515668278</v>
      </c>
      <c r="V42">
        <v>0.60904163541232614</v>
      </c>
      <c r="W42">
        <v>0.43313822657963624</v>
      </c>
      <c r="X42">
        <v>0.56364137432476635</v>
      </c>
      <c r="Y42">
        <v>1.3830172848060471</v>
      </c>
      <c r="Z42">
        <v>7.7908531610297677E-2</v>
      </c>
      <c r="AA42">
        <v>1.4422097694385303E-3</v>
      </c>
      <c r="AB42">
        <v>192.0602537135812</v>
      </c>
      <c r="AC42">
        <v>0.43012226635733053</v>
      </c>
      <c r="AD42">
        <v>31.153779491877934</v>
      </c>
      <c r="AE42">
        <v>4.2961481031015101</v>
      </c>
      <c r="AF42">
        <v>11.550160870767826</v>
      </c>
      <c r="AG42">
        <v>30.837794468234371</v>
      </c>
      <c r="AH42">
        <v>8.4053641888741346</v>
      </c>
      <c r="AI42">
        <v>7.8859228029867792E-2</v>
      </c>
      <c r="AJ42">
        <v>1.462262122119766</v>
      </c>
      <c r="AK42">
        <v>0.25969264546508691</v>
      </c>
      <c r="AL42">
        <v>0.82494686951708529</v>
      </c>
      <c r="AM42">
        <v>5.3826145040852293E-2</v>
      </c>
      <c r="AN42">
        <v>5.973081864717158E-3</v>
      </c>
      <c r="AO42">
        <v>421.20428716650895</v>
      </c>
      <c r="AP42">
        <v>7057.7102709468854</v>
      </c>
      <c r="AQ42">
        <v>10974.771831013206</v>
      </c>
      <c r="AR42">
        <v>9448.9732012833028</v>
      </c>
      <c r="AS42">
        <v>0.70467753481012352</v>
      </c>
      <c r="AT42">
        <v>1.1690667211086814</v>
      </c>
      <c r="AU42">
        <v>54.960021457218083</v>
      </c>
      <c r="AV42">
        <v>5.5495685558645595</v>
      </c>
      <c r="AW42">
        <v>282.05675282557036</v>
      </c>
      <c r="AX42">
        <v>921.42845989977263</v>
      </c>
      <c r="AY42">
        <v>1.1410336399128509</v>
      </c>
      <c r="AZ42">
        <v>0.63727604840489949</v>
      </c>
      <c r="BA42" s="110">
        <v>1.6255372835899756E-2</v>
      </c>
      <c r="BB42" s="112">
        <v>8.619123630178091E-2</v>
      </c>
      <c r="BC42">
        <v>8.7055122272872376E-2</v>
      </c>
      <c r="BD42">
        <v>0.22209885168967294</v>
      </c>
      <c r="BE42">
        <v>425.58886694165489</v>
      </c>
      <c r="BF42">
        <v>0.59457687638286805</v>
      </c>
      <c r="BG42">
        <v>0.1784559674715995</v>
      </c>
      <c r="BH42">
        <v>43.186769392318773</v>
      </c>
      <c r="BI42">
        <v>5.9814536732799075</v>
      </c>
      <c r="BJ42">
        <v>2023.654216913216</v>
      </c>
      <c r="BK42">
        <v>9.1724074070578414</v>
      </c>
      <c r="BL42">
        <v>48.747713711405062</v>
      </c>
      <c r="BM42">
        <v>39.288382419963412</v>
      </c>
      <c r="BN42">
        <v>5.5506736306443401</v>
      </c>
      <c r="BO42">
        <v>17.717377168276371</v>
      </c>
      <c r="BP42">
        <v>246.07032153316453</v>
      </c>
      <c r="BQ42">
        <v>11.279380559509967</v>
      </c>
      <c r="BR42">
        <v>0.19171439837129062</v>
      </c>
      <c r="BS42">
        <v>52.099393518386925</v>
      </c>
      <c r="BT42">
        <v>9.3759046751024915</v>
      </c>
      <c r="BU42">
        <v>4.4155951434677148</v>
      </c>
      <c r="BV42">
        <v>0.53650195266739464</v>
      </c>
      <c r="BW42">
        <v>17.82175742605806</v>
      </c>
      <c r="BX42">
        <v>0.12114180298582838</v>
      </c>
      <c r="BY42">
        <v>9.5555962866932756E-2</v>
      </c>
      <c r="BZ42">
        <v>0.29952077989125503</v>
      </c>
      <c r="CA42">
        <v>47.44138548926135</v>
      </c>
      <c r="CB42">
        <v>0.29519429586332557</v>
      </c>
      <c r="CC42">
        <v>2.0409363235488736E-2</v>
      </c>
      <c r="CD42">
        <v>0.20135417579942277</v>
      </c>
      <c r="CE42">
        <v>6.0772544028914709E-2</v>
      </c>
      <c r="CF42">
        <v>0.40414074148597839</v>
      </c>
      <c r="CG42">
        <v>0.11448532996459093</v>
      </c>
      <c r="CH42">
        <v>37.478542710341372</v>
      </c>
      <c r="CI42">
        <v>0.37904837869341229</v>
      </c>
      <c r="CJ42">
        <v>0</v>
      </c>
      <c r="CK42">
        <v>0</v>
      </c>
      <c r="CN42" s="100"/>
      <c r="CP42" s="99"/>
    </row>
    <row r="43" spans="1:94" x14ac:dyDescent="0.25">
      <c r="A43" t="s">
        <v>120</v>
      </c>
      <c r="B43">
        <v>1279.1868489812844</v>
      </c>
      <c r="C43">
        <v>2902.0368448013778</v>
      </c>
      <c r="D43">
        <v>280.79542974897288</v>
      </c>
      <c r="E43">
        <v>220.36247927699995</v>
      </c>
      <c r="F43">
        <v>73.988518708566104</v>
      </c>
      <c r="G43">
        <v>186.59257946342683</v>
      </c>
      <c r="H43">
        <v>3.740746132557172</v>
      </c>
      <c r="I43">
        <v>97.462801449144905</v>
      </c>
      <c r="J43">
        <v>136.94037935304223</v>
      </c>
      <c r="K43">
        <v>8314.0782687098945</v>
      </c>
      <c r="L43">
        <v>4.3373358641982085</v>
      </c>
      <c r="M43">
        <v>71.220157655131203</v>
      </c>
      <c r="N43">
        <v>533.80944197488122</v>
      </c>
      <c r="O43">
        <v>69.518286390736719</v>
      </c>
      <c r="P43">
        <v>209.75065232887644</v>
      </c>
      <c r="Q43">
        <v>17.524695294071837</v>
      </c>
      <c r="R43">
        <v>140.03515475845165</v>
      </c>
      <c r="S43">
        <v>216.06790060977269</v>
      </c>
      <c r="T43">
        <v>11.223451589342863</v>
      </c>
      <c r="U43">
        <v>40.602746093196835</v>
      </c>
      <c r="V43">
        <v>234.3236528159097</v>
      </c>
      <c r="W43">
        <v>146.05249992493626</v>
      </c>
      <c r="X43">
        <v>201.21910249558763</v>
      </c>
      <c r="Y43">
        <v>526.48456426528423</v>
      </c>
      <c r="Z43">
        <v>27.491124434774026</v>
      </c>
      <c r="AA43">
        <v>0.42466546342431971</v>
      </c>
      <c r="AB43">
        <v>674.00674097315766</v>
      </c>
      <c r="AC43">
        <v>165.50473354321346</v>
      </c>
      <c r="AD43">
        <v>3078.9803501894662</v>
      </c>
      <c r="AE43">
        <v>1260.7338084799169</v>
      </c>
      <c r="AF43">
        <v>893.25539922565827</v>
      </c>
      <c r="AG43">
        <v>307.80059741939857</v>
      </c>
      <c r="AH43">
        <v>1222.990889572915</v>
      </c>
      <c r="AI43">
        <v>30.272054474642417</v>
      </c>
      <c r="AJ43">
        <v>550.77512066001123</v>
      </c>
      <c r="AK43">
        <v>100.16083497471851</v>
      </c>
      <c r="AL43">
        <v>312.47666297209787</v>
      </c>
      <c r="AM43">
        <v>19.70996155551811</v>
      </c>
      <c r="AN43">
        <v>2.1562006527503081</v>
      </c>
      <c r="AO43">
        <v>366.88852629485501</v>
      </c>
      <c r="AP43">
        <v>909.27242649057473</v>
      </c>
      <c r="AQ43">
        <v>15136.88635109735</v>
      </c>
      <c r="AR43">
        <v>8426.2951665858036</v>
      </c>
      <c r="AS43">
        <v>266.56934620478927</v>
      </c>
      <c r="AT43">
        <v>440.55673105203562</v>
      </c>
      <c r="AU43">
        <v>937.32755381075503</v>
      </c>
      <c r="AV43">
        <v>433.4117836666536</v>
      </c>
      <c r="AW43">
        <v>232.29795599792646</v>
      </c>
      <c r="AX43">
        <v>247.90827370462921</v>
      </c>
      <c r="AY43">
        <v>419.42450241536375</v>
      </c>
      <c r="AZ43">
        <v>242.67430420277174</v>
      </c>
      <c r="BA43" s="110">
        <v>6.2128960105950179</v>
      </c>
      <c r="BB43" s="112">
        <v>27.533718742353869</v>
      </c>
      <c r="BC43">
        <v>30.197949721658567</v>
      </c>
      <c r="BD43">
        <v>81.358296334778544</v>
      </c>
      <c r="BE43">
        <v>2146.490464940809</v>
      </c>
      <c r="BF43">
        <v>215.90383049713211</v>
      </c>
      <c r="BG43">
        <v>65.188079871451535</v>
      </c>
      <c r="BH43">
        <v>2098.1770950224854</v>
      </c>
      <c r="BI43">
        <v>165.87108705977903</v>
      </c>
      <c r="BJ43">
        <v>902.28090170562734</v>
      </c>
      <c r="BK43">
        <v>183.5752858303857</v>
      </c>
      <c r="BL43">
        <v>521.60651608399974</v>
      </c>
      <c r="BM43">
        <v>360.96454752684508</v>
      </c>
      <c r="BN43">
        <v>59.3244791146655</v>
      </c>
      <c r="BO43">
        <v>673.91711023418679</v>
      </c>
      <c r="BP43">
        <v>310.87620122536367</v>
      </c>
      <c r="BQ43">
        <v>181.59784079302136</v>
      </c>
      <c r="BR43">
        <v>72.412459878499263</v>
      </c>
      <c r="BS43">
        <v>775.98492769918221</v>
      </c>
      <c r="BT43">
        <v>775.2435060631185</v>
      </c>
      <c r="BU43">
        <v>1463.5737545129657</v>
      </c>
      <c r="BV43">
        <v>177.82657867322146</v>
      </c>
      <c r="BW43">
        <v>5907.1213688288717</v>
      </c>
      <c r="BX43">
        <v>43.938135848533079</v>
      </c>
      <c r="BY43">
        <v>35.266511491407321</v>
      </c>
      <c r="BZ43">
        <v>113.42835371323366</v>
      </c>
      <c r="CA43">
        <v>739.38124370484343</v>
      </c>
      <c r="CB43">
        <v>110.52288342162682</v>
      </c>
      <c r="CC43">
        <v>7.6850210970611554</v>
      </c>
      <c r="CD43">
        <v>76.898172309678685</v>
      </c>
      <c r="CE43">
        <v>22.961045933766176</v>
      </c>
      <c r="CF43">
        <v>149.7770975857307</v>
      </c>
      <c r="CG43">
        <v>42.456756881575402</v>
      </c>
      <c r="CH43">
        <v>4821.4186302494336</v>
      </c>
      <c r="CI43">
        <v>139.62776945044772</v>
      </c>
      <c r="CJ43">
        <v>0</v>
      </c>
      <c r="CK43">
        <v>0</v>
      </c>
      <c r="CN43" s="100"/>
      <c r="CP43" s="99"/>
    </row>
    <row r="44" spans="1:94" x14ac:dyDescent="0.25">
      <c r="A44" t="s">
        <v>119</v>
      </c>
      <c r="B44">
        <v>1214.5515481902696</v>
      </c>
      <c r="C44">
        <v>3271.7488651321546</v>
      </c>
      <c r="D44">
        <v>3606.9909377557474</v>
      </c>
      <c r="E44">
        <v>832.6238880465271</v>
      </c>
      <c r="F44">
        <v>650.96025106240916</v>
      </c>
      <c r="G44">
        <v>1119.8044417021965</v>
      </c>
      <c r="H44">
        <v>251.50620999729193</v>
      </c>
      <c r="I44">
        <v>138.76468877491175</v>
      </c>
      <c r="J44">
        <v>116.93620890683417</v>
      </c>
      <c r="K44">
        <v>12605.746751093357</v>
      </c>
      <c r="L44">
        <v>14.63101274176365</v>
      </c>
      <c r="M44">
        <v>346.69904279976674</v>
      </c>
      <c r="N44">
        <v>222.88312068103249</v>
      </c>
      <c r="O44">
        <v>144.95367527323839</v>
      </c>
      <c r="P44">
        <v>83.359459778135914</v>
      </c>
      <c r="Q44">
        <v>15.23248962210112</v>
      </c>
      <c r="R44">
        <v>411.13830723158594</v>
      </c>
      <c r="S44">
        <v>300.12002421391577</v>
      </c>
      <c r="T44">
        <v>19.499554052808413</v>
      </c>
      <c r="U44">
        <v>44.497728388612479</v>
      </c>
      <c r="V44">
        <v>387.48464873793557</v>
      </c>
      <c r="W44">
        <v>4453.6697250732295</v>
      </c>
      <c r="X44">
        <v>3424.6157210805227</v>
      </c>
      <c r="Y44">
        <v>316.77698874460407</v>
      </c>
      <c r="Z44">
        <v>92.066448372497391</v>
      </c>
      <c r="AA44">
        <v>65.037462081069734</v>
      </c>
      <c r="AB44">
        <v>1775.3027601923961</v>
      </c>
      <c r="AC44">
        <v>217.89261835350663</v>
      </c>
      <c r="AD44">
        <v>4031.55519485063</v>
      </c>
      <c r="AE44">
        <v>3171.1303664649936</v>
      </c>
      <c r="AF44">
        <v>2125.3782794945082</v>
      </c>
      <c r="AG44">
        <v>3278.387638049247</v>
      </c>
      <c r="AH44">
        <v>7726.4517311148984</v>
      </c>
      <c r="AI44">
        <v>28.214486413332441</v>
      </c>
      <c r="AJ44">
        <v>810.84660097088852</v>
      </c>
      <c r="AK44">
        <v>64.494042636382119</v>
      </c>
      <c r="AL44">
        <v>534.02805558584589</v>
      </c>
      <c r="AM44">
        <v>59.516217521000229</v>
      </c>
      <c r="AN44">
        <v>8.4668231564661447</v>
      </c>
      <c r="AO44">
        <v>2855.8140893138493</v>
      </c>
      <c r="AP44">
        <v>434.33257747176725</v>
      </c>
      <c r="AQ44">
        <v>883.46828884866886</v>
      </c>
      <c r="AR44">
        <v>65748.159656752541</v>
      </c>
      <c r="AS44">
        <v>306.88591470090284</v>
      </c>
      <c r="AT44">
        <v>988.42719981258085</v>
      </c>
      <c r="AU44">
        <v>5352.0717590848653</v>
      </c>
      <c r="AV44">
        <v>1983.2337196154451</v>
      </c>
      <c r="AW44">
        <v>827.79803884790203</v>
      </c>
      <c r="AX44">
        <v>1154.7199609877823</v>
      </c>
      <c r="AY44">
        <v>1292.6171477590087</v>
      </c>
      <c r="AZ44">
        <v>356.57986180445624</v>
      </c>
      <c r="BA44" s="110">
        <v>280.25169282025172</v>
      </c>
      <c r="BB44" s="112">
        <v>217.59097347049862</v>
      </c>
      <c r="BC44">
        <v>322.8420886413308</v>
      </c>
      <c r="BD44">
        <v>240.82594052139186</v>
      </c>
      <c r="BE44">
        <v>6197.1319115517108</v>
      </c>
      <c r="BF44">
        <v>691.10686974700752</v>
      </c>
      <c r="BG44">
        <v>218.57901349607926</v>
      </c>
      <c r="BH44">
        <v>3403.3465581156356</v>
      </c>
      <c r="BI44">
        <v>1139.9706085550388</v>
      </c>
      <c r="BJ44">
        <v>1938.4177518175638</v>
      </c>
      <c r="BK44">
        <v>1677.2793978817617</v>
      </c>
      <c r="BL44">
        <v>9952.7083431432675</v>
      </c>
      <c r="BM44">
        <v>1310.3631872246053</v>
      </c>
      <c r="BN44">
        <v>196.45588090195787</v>
      </c>
      <c r="BO44">
        <v>2914.1895306846736</v>
      </c>
      <c r="BP44">
        <v>951.39948911703164</v>
      </c>
      <c r="BQ44">
        <v>702.56493177221444</v>
      </c>
      <c r="BR44">
        <v>109.96381104682217</v>
      </c>
      <c r="BS44">
        <v>608.91468365540902</v>
      </c>
      <c r="BT44">
        <v>481.89260840715002</v>
      </c>
      <c r="BU44">
        <v>1331.6486766597773</v>
      </c>
      <c r="BV44">
        <v>161.79746830998073</v>
      </c>
      <c r="BW44">
        <v>5374.6593428681026</v>
      </c>
      <c r="BX44">
        <v>193.71927997134611</v>
      </c>
      <c r="BY44">
        <v>93.076399235480224</v>
      </c>
      <c r="BZ44">
        <v>228.81491659167636</v>
      </c>
      <c r="CA44">
        <v>5705.1270498464974</v>
      </c>
      <c r="CB44">
        <v>213.64107266039309</v>
      </c>
      <c r="CC44">
        <v>15.162343758114833</v>
      </c>
      <c r="CD44">
        <v>80.074377001896082</v>
      </c>
      <c r="CE44">
        <v>41.66407839509565</v>
      </c>
      <c r="CF44">
        <v>355.99697808887584</v>
      </c>
      <c r="CG44">
        <v>84.24905725803184</v>
      </c>
      <c r="CH44">
        <v>6429.0848387994656</v>
      </c>
      <c r="CI44">
        <v>338.56586396261622</v>
      </c>
      <c r="CJ44">
        <v>0</v>
      </c>
      <c r="CK44">
        <v>0</v>
      </c>
      <c r="CN44" s="100"/>
      <c r="CP44" s="99"/>
    </row>
    <row r="45" spans="1:94" x14ac:dyDescent="0.25">
      <c r="A45" t="s">
        <v>118</v>
      </c>
      <c r="B45">
        <v>2.9952884878996029</v>
      </c>
      <c r="C45">
        <v>17.241138035787312</v>
      </c>
      <c r="D45">
        <v>239.62608763765613</v>
      </c>
      <c r="E45">
        <v>294.11731832530666</v>
      </c>
      <c r="F45">
        <v>1.2324366994940554</v>
      </c>
      <c r="G45">
        <v>0.33052678599748903</v>
      </c>
      <c r="H45">
        <v>8.9933533019350325</v>
      </c>
      <c r="I45">
        <v>12.31147846362998</v>
      </c>
      <c r="J45">
        <v>34.211218856335684</v>
      </c>
      <c r="K45">
        <v>7.7081853858121612</v>
      </c>
      <c r="L45">
        <v>4.9943306262501137</v>
      </c>
      <c r="M45">
        <v>30.391750629528058</v>
      </c>
      <c r="N45">
        <v>76.373490719442941</v>
      </c>
      <c r="O45">
        <v>26.531197635765587</v>
      </c>
      <c r="P45">
        <v>33.776964891085541</v>
      </c>
      <c r="Q45">
        <v>4.4851237095367997</v>
      </c>
      <c r="R45">
        <v>3.3928325398554349</v>
      </c>
      <c r="S45">
        <v>16.906353890342874</v>
      </c>
      <c r="T45">
        <v>1.4821572321456546</v>
      </c>
      <c r="U45">
        <v>1.7170351750852109</v>
      </c>
      <c r="V45">
        <v>11.136142796760415</v>
      </c>
      <c r="W45">
        <v>84.922503374211985</v>
      </c>
      <c r="X45">
        <v>71.765290605195986</v>
      </c>
      <c r="Y45">
        <v>2.2498787080551055</v>
      </c>
      <c r="Z45">
        <v>2.1792816491584763</v>
      </c>
      <c r="AA45">
        <v>0.30787919099493388</v>
      </c>
      <c r="AB45">
        <v>7.258064347070821</v>
      </c>
      <c r="AC45">
        <v>45.480097368699212</v>
      </c>
      <c r="AD45">
        <v>0.93035329028957847</v>
      </c>
      <c r="AE45">
        <v>1.479077889469407</v>
      </c>
      <c r="AF45">
        <v>4.5053540305171627</v>
      </c>
      <c r="AG45">
        <v>4.0555938828687523</v>
      </c>
      <c r="AH45">
        <v>0.56160062267576316</v>
      </c>
      <c r="AI45">
        <v>3.4371124819607495</v>
      </c>
      <c r="AJ45">
        <v>32.37927055973379</v>
      </c>
      <c r="AK45">
        <v>8.4091510386396262</v>
      </c>
      <c r="AL45">
        <v>23.338462192288699</v>
      </c>
      <c r="AM45">
        <v>20.822184532408205</v>
      </c>
      <c r="AN45">
        <v>1.3201431595374542</v>
      </c>
      <c r="AO45">
        <v>2.0476784624760525</v>
      </c>
      <c r="AP45">
        <v>0.72972235376076855</v>
      </c>
      <c r="AQ45">
        <v>1.2339692044078099</v>
      </c>
      <c r="AR45">
        <v>5.7155827951002287</v>
      </c>
      <c r="AS45">
        <v>3591.6349701021568</v>
      </c>
      <c r="AT45">
        <v>139.82751567411862</v>
      </c>
      <c r="AU45">
        <v>10696.5211665508</v>
      </c>
      <c r="AV45">
        <v>5061.6885711384721</v>
      </c>
      <c r="AW45">
        <v>890.86316190322509</v>
      </c>
      <c r="AX45">
        <v>259.5132450276509</v>
      </c>
      <c r="AY45">
        <v>64.320837004216258</v>
      </c>
      <c r="AZ45">
        <v>13.348883886905824</v>
      </c>
      <c r="BA45" s="110">
        <v>3.7663489936671812</v>
      </c>
      <c r="BB45" s="112">
        <v>5.8994716698758678</v>
      </c>
      <c r="BC45">
        <v>12.757037111372203</v>
      </c>
      <c r="BD45">
        <v>8.3662542340630761</v>
      </c>
      <c r="BE45">
        <v>60.994987065766871</v>
      </c>
      <c r="BF45">
        <v>107.54630797241711</v>
      </c>
      <c r="BG45">
        <v>44.559154527922907</v>
      </c>
      <c r="BH45">
        <v>18.659586461105054</v>
      </c>
      <c r="BI45">
        <v>0.42866482970338987</v>
      </c>
      <c r="BJ45">
        <v>1.1981046857964239</v>
      </c>
      <c r="BK45">
        <v>41.974447363873679</v>
      </c>
      <c r="BL45">
        <v>1.8928305498894697</v>
      </c>
      <c r="BM45">
        <v>1.8012664209252822</v>
      </c>
      <c r="BN45">
        <v>2.8385556267782821</v>
      </c>
      <c r="BO45">
        <v>1.2644945556762843</v>
      </c>
      <c r="BP45">
        <v>287.47929155843866</v>
      </c>
      <c r="BQ45">
        <v>110.75795082212088</v>
      </c>
      <c r="BR45">
        <v>6.9138964853687925</v>
      </c>
      <c r="BS45">
        <v>7.967777196405109</v>
      </c>
      <c r="BT45">
        <v>0.4878218722953705</v>
      </c>
      <c r="BU45">
        <v>3.5089968189994667</v>
      </c>
      <c r="BV45">
        <v>0.42634878971681128</v>
      </c>
      <c r="BW45">
        <v>14.162641294125949</v>
      </c>
      <c r="BX45">
        <v>5.8123392652975392</v>
      </c>
      <c r="BY45">
        <v>60.751565486713325</v>
      </c>
      <c r="BZ45">
        <v>26.61322192672235</v>
      </c>
      <c r="CA45">
        <v>14.864107436818545</v>
      </c>
      <c r="CB45">
        <v>28.506526542038255</v>
      </c>
      <c r="CC45">
        <v>1.7418902851307514</v>
      </c>
      <c r="CD45">
        <v>76.174081841048761</v>
      </c>
      <c r="CE45">
        <v>7.2649100425055773</v>
      </c>
      <c r="CF45">
        <v>72.828110699745636</v>
      </c>
      <c r="CG45">
        <v>14.287051873019433</v>
      </c>
      <c r="CH45">
        <v>24.375604568982112</v>
      </c>
      <c r="CI45">
        <v>20.266943001994957</v>
      </c>
      <c r="CJ45">
        <v>0</v>
      </c>
      <c r="CK45">
        <v>0</v>
      </c>
      <c r="CN45" s="100"/>
      <c r="CP45" s="99"/>
    </row>
    <row r="46" spans="1:94" x14ac:dyDescent="0.25">
      <c r="A46" t="s">
        <v>117</v>
      </c>
      <c r="B46">
        <v>28.167756070514894</v>
      </c>
      <c r="C46">
        <v>716.17141164341172</v>
      </c>
      <c r="D46">
        <v>304.64897366752183</v>
      </c>
      <c r="E46">
        <v>634.27217159740928</v>
      </c>
      <c r="F46">
        <v>42.229689082163482</v>
      </c>
      <c r="G46">
        <v>16.122374649713038</v>
      </c>
      <c r="H46">
        <v>1040.5667515445075</v>
      </c>
      <c r="I46">
        <v>17.396363748535755</v>
      </c>
      <c r="J46">
        <v>1032.5465829018024</v>
      </c>
      <c r="K46">
        <v>422.01654506235207</v>
      </c>
      <c r="L46">
        <v>10.17074828268953</v>
      </c>
      <c r="M46">
        <v>1379.9696308988853</v>
      </c>
      <c r="N46">
        <v>13.576545374084727</v>
      </c>
      <c r="O46">
        <v>506.63668046156602</v>
      </c>
      <c r="P46">
        <v>143.5573461571787</v>
      </c>
      <c r="Q46">
        <v>26.350393396236672</v>
      </c>
      <c r="R46">
        <v>113.55994043635896</v>
      </c>
      <c r="S46">
        <v>501.81308852668298</v>
      </c>
      <c r="T46">
        <v>14.674952598991725</v>
      </c>
      <c r="U46">
        <v>49.317073827566254</v>
      </c>
      <c r="V46">
        <v>564.4478346052631</v>
      </c>
      <c r="W46">
        <v>9940.4646108578672</v>
      </c>
      <c r="X46">
        <v>7976.0962941251491</v>
      </c>
      <c r="Y46">
        <v>1655.2031645210541</v>
      </c>
      <c r="Z46">
        <v>679.05344010195995</v>
      </c>
      <c r="AA46">
        <v>1.3936942238383285</v>
      </c>
      <c r="AB46">
        <v>824.15426965970221</v>
      </c>
      <c r="AC46">
        <v>1091.8133870105933</v>
      </c>
      <c r="AD46">
        <v>11.686882273081752</v>
      </c>
      <c r="AE46">
        <v>4.9120918390846784</v>
      </c>
      <c r="AF46">
        <v>331.45094740657777</v>
      </c>
      <c r="AG46">
        <v>366.00908066309228</v>
      </c>
      <c r="AH46">
        <v>8.3306686472176157</v>
      </c>
      <c r="AI46">
        <v>32.995503233110902</v>
      </c>
      <c r="AJ46">
        <v>276.99909898613168</v>
      </c>
      <c r="AK46">
        <v>190.22220296200879</v>
      </c>
      <c r="AL46">
        <v>112.99273537560913</v>
      </c>
      <c r="AM46">
        <v>154.19759414708741</v>
      </c>
      <c r="AN46">
        <v>40.940645438873091</v>
      </c>
      <c r="AO46">
        <v>220.5378939239759</v>
      </c>
      <c r="AP46">
        <v>159.21361866128103</v>
      </c>
      <c r="AQ46">
        <v>225.51696956853169</v>
      </c>
      <c r="AR46">
        <v>250.51493223842064</v>
      </c>
      <c r="AS46">
        <v>329.22863427646325</v>
      </c>
      <c r="AT46">
        <v>19436.870896827983</v>
      </c>
      <c r="AU46">
        <v>155.98537574583722</v>
      </c>
      <c r="AV46">
        <v>133.08490097591849</v>
      </c>
      <c r="AW46">
        <v>36.214587787596187</v>
      </c>
      <c r="AX46">
        <v>64.997077318747998</v>
      </c>
      <c r="AY46">
        <v>3397.3570769741923</v>
      </c>
      <c r="AZ46">
        <v>400.93061388786987</v>
      </c>
      <c r="BA46" s="110">
        <v>673.6283788709444</v>
      </c>
      <c r="BB46" s="112">
        <v>179.59638102550196</v>
      </c>
      <c r="BC46">
        <v>2831.8282037126805</v>
      </c>
      <c r="BD46">
        <v>124.28856529769349</v>
      </c>
      <c r="BE46">
        <v>4250.4572792090639</v>
      </c>
      <c r="BF46">
        <v>1259.7195191056774</v>
      </c>
      <c r="BG46">
        <v>1150.4810361312393</v>
      </c>
      <c r="BH46">
        <v>1237.2028320154561</v>
      </c>
      <c r="BI46">
        <v>55.039620129750958</v>
      </c>
      <c r="BJ46">
        <v>9.5127835012109188</v>
      </c>
      <c r="BK46">
        <v>370.06591426163232</v>
      </c>
      <c r="BL46">
        <v>363.84082144822526</v>
      </c>
      <c r="BM46">
        <v>15.017501562755569</v>
      </c>
      <c r="BN46">
        <v>46.796415329350609</v>
      </c>
      <c r="BO46">
        <v>26.101952805675904</v>
      </c>
      <c r="BP46">
        <v>16.101268632205986</v>
      </c>
      <c r="BQ46">
        <v>343.00282232943749</v>
      </c>
      <c r="BR46">
        <v>516.89043534514292</v>
      </c>
      <c r="BS46">
        <v>57.001303216830017</v>
      </c>
      <c r="BT46">
        <v>6.0545669297364935</v>
      </c>
      <c r="BU46">
        <v>99.256758677773561</v>
      </c>
      <c r="BV46">
        <v>12.059856738641519</v>
      </c>
      <c r="BW46">
        <v>400.609616275387</v>
      </c>
      <c r="BX46">
        <v>39.983249372088331</v>
      </c>
      <c r="BY46">
        <v>76.556985746205626</v>
      </c>
      <c r="BZ46">
        <v>69.344597436537455</v>
      </c>
      <c r="CA46">
        <v>2081.6059302711155</v>
      </c>
      <c r="CB46">
        <v>897.08650597230803</v>
      </c>
      <c r="CC46">
        <v>223.83821262271849</v>
      </c>
      <c r="CD46">
        <v>9711.5434897857831</v>
      </c>
      <c r="CE46">
        <v>317.63463580554264</v>
      </c>
      <c r="CF46">
        <v>3176.6514355619024</v>
      </c>
      <c r="CG46">
        <v>1586.4591404909913</v>
      </c>
      <c r="CH46">
        <v>842.71068269336649</v>
      </c>
      <c r="CI46">
        <v>373.31833596459143</v>
      </c>
      <c r="CJ46">
        <v>0</v>
      </c>
      <c r="CK46">
        <v>0</v>
      </c>
      <c r="CN46" s="100"/>
      <c r="CP46" s="99"/>
    </row>
    <row r="47" spans="1:94" x14ac:dyDescent="0.25">
      <c r="A47" t="s">
        <v>116</v>
      </c>
      <c r="B47">
        <v>0</v>
      </c>
      <c r="C47">
        <v>0</v>
      </c>
      <c r="D47">
        <v>0</v>
      </c>
      <c r="E47">
        <v>23.420585254765296</v>
      </c>
      <c r="F47">
        <v>0</v>
      </c>
      <c r="G47">
        <v>0</v>
      </c>
      <c r="H47">
        <v>0</v>
      </c>
      <c r="I47">
        <v>0</v>
      </c>
      <c r="J47">
        <v>0</v>
      </c>
      <c r="K47">
        <v>0</v>
      </c>
      <c r="L47">
        <v>0</v>
      </c>
      <c r="M47">
        <v>0</v>
      </c>
      <c r="N47">
        <v>0</v>
      </c>
      <c r="O47">
        <v>0</v>
      </c>
      <c r="P47">
        <v>0</v>
      </c>
      <c r="Q47">
        <v>0</v>
      </c>
      <c r="R47">
        <v>0</v>
      </c>
      <c r="S47">
        <v>0</v>
      </c>
      <c r="T47">
        <v>0</v>
      </c>
      <c r="U47">
        <v>0</v>
      </c>
      <c r="V47">
        <v>0</v>
      </c>
      <c r="W47">
        <v>0</v>
      </c>
      <c r="X47">
        <v>0</v>
      </c>
      <c r="Y47">
        <v>0</v>
      </c>
      <c r="Z47">
        <v>0</v>
      </c>
      <c r="AA47">
        <v>0</v>
      </c>
      <c r="AB47">
        <v>0</v>
      </c>
      <c r="AC47">
        <v>0</v>
      </c>
      <c r="AD47">
        <v>0</v>
      </c>
      <c r="AE47">
        <v>0</v>
      </c>
      <c r="AF47">
        <v>0</v>
      </c>
      <c r="AG47">
        <v>0</v>
      </c>
      <c r="AH47">
        <v>0</v>
      </c>
      <c r="AI47">
        <v>0</v>
      </c>
      <c r="AJ47">
        <v>0</v>
      </c>
      <c r="AK47">
        <v>0</v>
      </c>
      <c r="AL47">
        <v>0</v>
      </c>
      <c r="AM47">
        <v>0</v>
      </c>
      <c r="AN47">
        <v>0</v>
      </c>
      <c r="AO47">
        <v>0</v>
      </c>
      <c r="AP47">
        <v>0</v>
      </c>
      <c r="AQ47">
        <v>0</v>
      </c>
      <c r="AR47">
        <v>0</v>
      </c>
      <c r="AS47">
        <v>0</v>
      </c>
      <c r="AT47">
        <v>0</v>
      </c>
      <c r="AU47">
        <v>10516.794835700786</v>
      </c>
      <c r="AV47">
        <v>8058.2998233682492</v>
      </c>
      <c r="AW47">
        <v>19.70756564120494</v>
      </c>
      <c r="AX47">
        <v>0</v>
      </c>
      <c r="AY47">
        <v>0</v>
      </c>
      <c r="AZ47">
        <v>0</v>
      </c>
      <c r="BA47" s="110">
        <v>0</v>
      </c>
      <c r="BB47" s="112">
        <v>0</v>
      </c>
      <c r="BC47">
        <v>0</v>
      </c>
      <c r="BD47">
        <v>0</v>
      </c>
      <c r="BE47">
        <v>71.689840231049871</v>
      </c>
      <c r="BF47">
        <v>0</v>
      </c>
      <c r="BG47">
        <v>0</v>
      </c>
      <c r="BH47">
        <v>0</v>
      </c>
      <c r="BI47">
        <v>0</v>
      </c>
      <c r="BJ47">
        <v>0</v>
      </c>
      <c r="BK47">
        <v>0</v>
      </c>
      <c r="BL47">
        <v>0</v>
      </c>
      <c r="BM47">
        <v>0</v>
      </c>
      <c r="BN47">
        <v>11.043853209564121</v>
      </c>
      <c r="BO47">
        <v>0</v>
      </c>
      <c r="BP47">
        <v>202.40717175459761</v>
      </c>
      <c r="BQ47">
        <v>0</v>
      </c>
      <c r="BR47">
        <v>0</v>
      </c>
      <c r="BS47">
        <v>2.1897295156894376</v>
      </c>
      <c r="BT47">
        <v>62.26448275047359</v>
      </c>
      <c r="BU47">
        <v>0</v>
      </c>
      <c r="BV47">
        <v>0</v>
      </c>
      <c r="BW47">
        <v>0</v>
      </c>
      <c r="BX47">
        <v>0</v>
      </c>
      <c r="BY47">
        <v>0</v>
      </c>
      <c r="BZ47">
        <v>0</v>
      </c>
      <c r="CA47">
        <v>0</v>
      </c>
      <c r="CB47">
        <v>0</v>
      </c>
      <c r="CC47">
        <v>0</v>
      </c>
      <c r="CD47">
        <v>0</v>
      </c>
      <c r="CE47">
        <v>0</v>
      </c>
      <c r="CF47">
        <v>0</v>
      </c>
      <c r="CG47">
        <v>0</v>
      </c>
      <c r="CH47">
        <v>0</v>
      </c>
      <c r="CI47">
        <v>0</v>
      </c>
      <c r="CJ47">
        <v>0</v>
      </c>
      <c r="CK47">
        <v>0</v>
      </c>
      <c r="CN47" s="100"/>
      <c r="CP47" s="99"/>
    </row>
    <row r="48" spans="1:94" x14ac:dyDescent="0.25">
      <c r="A48" t="s">
        <v>115</v>
      </c>
      <c r="B48">
        <v>0</v>
      </c>
      <c r="C48">
        <v>0</v>
      </c>
      <c r="D48">
        <v>0</v>
      </c>
      <c r="E48">
        <v>0.17731545745773722</v>
      </c>
      <c r="F48">
        <v>0</v>
      </c>
      <c r="G48">
        <v>0</v>
      </c>
      <c r="H48">
        <v>0</v>
      </c>
      <c r="I48">
        <v>0</v>
      </c>
      <c r="J48">
        <v>0</v>
      </c>
      <c r="K48">
        <v>0</v>
      </c>
      <c r="L48">
        <v>0</v>
      </c>
      <c r="M48">
        <v>0</v>
      </c>
      <c r="N48">
        <v>0</v>
      </c>
      <c r="O48">
        <v>0</v>
      </c>
      <c r="P48">
        <v>0</v>
      </c>
      <c r="Q48">
        <v>0</v>
      </c>
      <c r="R48">
        <v>0</v>
      </c>
      <c r="S48">
        <v>0</v>
      </c>
      <c r="T48">
        <v>0</v>
      </c>
      <c r="U48">
        <v>0</v>
      </c>
      <c r="V48">
        <v>0</v>
      </c>
      <c r="W48">
        <v>0</v>
      </c>
      <c r="X48">
        <v>0</v>
      </c>
      <c r="Y48">
        <v>0</v>
      </c>
      <c r="Z48">
        <v>0</v>
      </c>
      <c r="AA48">
        <v>0</v>
      </c>
      <c r="AB48">
        <v>0</v>
      </c>
      <c r="AC48">
        <v>0</v>
      </c>
      <c r="AD48">
        <v>0</v>
      </c>
      <c r="AE48">
        <v>0</v>
      </c>
      <c r="AF48">
        <v>0</v>
      </c>
      <c r="AG48">
        <v>0</v>
      </c>
      <c r="AH48">
        <v>0</v>
      </c>
      <c r="AI48">
        <v>0</v>
      </c>
      <c r="AJ48">
        <v>0</v>
      </c>
      <c r="AK48">
        <v>0</v>
      </c>
      <c r="AL48">
        <v>0</v>
      </c>
      <c r="AM48">
        <v>0</v>
      </c>
      <c r="AN48">
        <v>0</v>
      </c>
      <c r="AO48">
        <v>0</v>
      </c>
      <c r="AP48">
        <v>0</v>
      </c>
      <c r="AQ48">
        <v>0</v>
      </c>
      <c r="AR48">
        <v>0</v>
      </c>
      <c r="AS48">
        <v>0</v>
      </c>
      <c r="AT48">
        <v>0</v>
      </c>
      <c r="AU48">
        <v>79.621848343949111</v>
      </c>
      <c r="AV48">
        <v>476.69514346329845</v>
      </c>
      <c r="AW48">
        <v>0.14920447029980324</v>
      </c>
      <c r="AX48">
        <v>0</v>
      </c>
      <c r="AY48">
        <v>0</v>
      </c>
      <c r="AZ48">
        <v>0</v>
      </c>
      <c r="BA48" s="110">
        <v>0</v>
      </c>
      <c r="BB48" s="112">
        <v>0</v>
      </c>
      <c r="BC48">
        <v>0</v>
      </c>
      <c r="BD48">
        <v>0</v>
      </c>
      <c r="BE48">
        <v>0.54275829051087865</v>
      </c>
      <c r="BF48">
        <v>0</v>
      </c>
      <c r="BG48">
        <v>0</v>
      </c>
      <c r="BH48">
        <v>0</v>
      </c>
      <c r="BI48">
        <v>0</v>
      </c>
      <c r="BJ48">
        <v>0</v>
      </c>
      <c r="BK48">
        <v>0</v>
      </c>
      <c r="BL48">
        <v>0</v>
      </c>
      <c r="BM48">
        <v>0</v>
      </c>
      <c r="BN48">
        <v>8.3612166931290713E-2</v>
      </c>
      <c r="BO48">
        <v>0</v>
      </c>
      <c r="BP48">
        <v>1.5324091973786556</v>
      </c>
      <c r="BQ48">
        <v>0</v>
      </c>
      <c r="BR48">
        <v>0</v>
      </c>
      <c r="BS48">
        <v>1.6578274477755915E-2</v>
      </c>
      <c r="BT48">
        <v>0.47139963080227698</v>
      </c>
      <c r="BU48">
        <v>0</v>
      </c>
      <c r="BV48">
        <v>0</v>
      </c>
      <c r="BW48">
        <v>0</v>
      </c>
      <c r="BX48">
        <v>0</v>
      </c>
      <c r="BY48">
        <v>0</v>
      </c>
      <c r="BZ48">
        <v>0</v>
      </c>
      <c r="CA48">
        <v>0</v>
      </c>
      <c r="CB48">
        <v>0</v>
      </c>
      <c r="CC48">
        <v>0</v>
      </c>
      <c r="CD48">
        <v>0</v>
      </c>
      <c r="CE48">
        <v>0</v>
      </c>
      <c r="CF48">
        <v>0</v>
      </c>
      <c r="CG48">
        <v>0</v>
      </c>
      <c r="CH48">
        <v>0</v>
      </c>
      <c r="CI48">
        <v>0</v>
      </c>
      <c r="CJ48">
        <v>0</v>
      </c>
      <c r="CK48">
        <v>0</v>
      </c>
      <c r="CN48" s="100"/>
      <c r="CP48" s="99"/>
    </row>
    <row r="49" spans="1:94" x14ac:dyDescent="0.25">
      <c r="A49" t="s">
        <v>114</v>
      </c>
      <c r="B49">
        <v>0</v>
      </c>
      <c r="C49">
        <v>0</v>
      </c>
      <c r="D49">
        <v>0</v>
      </c>
      <c r="E49">
        <v>0</v>
      </c>
      <c r="F49">
        <v>0</v>
      </c>
      <c r="G49">
        <v>0</v>
      </c>
      <c r="H49">
        <v>0</v>
      </c>
      <c r="I49">
        <v>0</v>
      </c>
      <c r="J49">
        <v>0</v>
      </c>
      <c r="K49">
        <v>0</v>
      </c>
      <c r="L49">
        <v>0</v>
      </c>
      <c r="M49">
        <v>0</v>
      </c>
      <c r="N49">
        <v>0</v>
      </c>
      <c r="O49">
        <v>0</v>
      </c>
      <c r="P49">
        <v>0</v>
      </c>
      <c r="Q49">
        <v>0</v>
      </c>
      <c r="R49">
        <v>0</v>
      </c>
      <c r="S49">
        <v>0</v>
      </c>
      <c r="T49">
        <v>0</v>
      </c>
      <c r="U49">
        <v>0</v>
      </c>
      <c r="V49">
        <v>0</v>
      </c>
      <c r="W49">
        <v>0</v>
      </c>
      <c r="X49">
        <v>0</v>
      </c>
      <c r="Y49">
        <v>0</v>
      </c>
      <c r="Z49">
        <v>0</v>
      </c>
      <c r="AA49">
        <v>0</v>
      </c>
      <c r="AB49">
        <v>0</v>
      </c>
      <c r="AC49">
        <v>0</v>
      </c>
      <c r="AD49">
        <v>0</v>
      </c>
      <c r="AE49">
        <v>0</v>
      </c>
      <c r="AF49">
        <v>0</v>
      </c>
      <c r="AG49">
        <v>0</v>
      </c>
      <c r="AH49">
        <v>0</v>
      </c>
      <c r="AI49">
        <v>0</v>
      </c>
      <c r="AJ49">
        <v>0</v>
      </c>
      <c r="AK49">
        <v>0</v>
      </c>
      <c r="AL49">
        <v>0</v>
      </c>
      <c r="AM49">
        <v>0</v>
      </c>
      <c r="AN49">
        <v>0</v>
      </c>
      <c r="AO49">
        <v>0</v>
      </c>
      <c r="AP49">
        <v>0</v>
      </c>
      <c r="AQ49">
        <v>0</v>
      </c>
      <c r="AR49">
        <v>0</v>
      </c>
      <c r="AS49">
        <v>0</v>
      </c>
      <c r="AT49">
        <v>0</v>
      </c>
      <c r="AU49">
        <v>0</v>
      </c>
      <c r="AV49">
        <v>0</v>
      </c>
      <c r="AW49">
        <v>0</v>
      </c>
      <c r="AX49">
        <v>0</v>
      </c>
      <c r="AY49">
        <v>0</v>
      </c>
      <c r="AZ49">
        <v>0</v>
      </c>
      <c r="BA49" s="110">
        <v>0</v>
      </c>
      <c r="BB49" s="112">
        <v>0</v>
      </c>
      <c r="BC49">
        <v>0</v>
      </c>
      <c r="BD49">
        <v>0</v>
      </c>
      <c r="BE49">
        <v>0</v>
      </c>
      <c r="BF49">
        <v>0</v>
      </c>
      <c r="BG49">
        <v>0</v>
      </c>
      <c r="BH49">
        <v>0</v>
      </c>
      <c r="BI49">
        <v>0</v>
      </c>
      <c r="BJ49">
        <v>0</v>
      </c>
      <c r="BK49">
        <v>0</v>
      </c>
      <c r="BL49">
        <v>0</v>
      </c>
      <c r="BM49">
        <v>0</v>
      </c>
      <c r="BN49">
        <v>0</v>
      </c>
      <c r="BO49">
        <v>0</v>
      </c>
      <c r="BP49">
        <v>0</v>
      </c>
      <c r="BQ49">
        <v>0</v>
      </c>
      <c r="BR49">
        <v>0</v>
      </c>
      <c r="BS49">
        <v>0</v>
      </c>
      <c r="BT49">
        <v>0</v>
      </c>
      <c r="BU49">
        <v>0</v>
      </c>
      <c r="BV49">
        <v>0</v>
      </c>
      <c r="BW49">
        <v>0</v>
      </c>
      <c r="BX49">
        <v>0</v>
      </c>
      <c r="BY49">
        <v>0</v>
      </c>
      <c r="BZ49">
        <v>0</v>
      </c>
      <c r="CA49">
        <v>0</v>
      </c>
      <c r="CB49">
        <v>0</v>
      </c>
      <c r="CC49">
        <v>0</v>
      </c>
      <c r="CD49">
        <v>0</v>
      </c>
      <c r="CE49">
        <v>0</v>
      </c>
      <c r="CF49">
        <v>0</v>
      </c>
      <c r="CG49">
        <v>0</v>
      </c>
      <c r="CH49">
        <v>0</v>
      </c>
      <c r="CI49">
        <v>0</v>
      </c>
      <c r="CJ49">
        <v>0</v>
      </c>
      <c r="CK49">
        <v>0</v>
      </c>
      <c r="CN49" s="100"/>
      <c r="CP49" s="99"/>
    </row>
    <row r="50" spans="1:94" x14ac:dyDescent="0.25">
      <c r="A50" t="s">
        <v>113</v>
      </c>
      <c r="B50">
        <v>0</v>
      </c>
      <c r="C50">
        <v>0</v>
      </c>
      <c r="D50">
        <v>0</v>
      </c>
      <c r="E50">
        <v>0</v>
      </c>
      <c r="F50">
        <v>0</v>
      </c>
      <c r="G50">
        <v>0</v>
      </c>
      <c r="H50">
        <v>0</v>
      </c>
      <c r="I50">
        <v>0</v>
      </c>
      <c r="J50">
        <v>0</v>
      </c>
      <c r="K50">
        <v>0</v>
      </c>
      <c r="L50">
        <v>0</v>
      </c>
      <c r="M50">
        <v>0</v>
      </c>
      <c r="N50">
        <v>0</v>
      </c>
      <c r="O50">
        <v>0</v>
      </c>
      <c r="P50">
        <v>0</v>
      </c>
      <c r="Q50">
        <v>0</v>
      </c>
      <c r="R50">
        <v>0</v>
      </c>
      <c r="S50">
        <v>0</v>
      </c>
      <c r="T50">
        <v>0</v>
      </c>
      <c r="U50">
        <v>0</v>
      </c>
      <c r="V50">
        <v>0</v>
      </c>
      <c r="W50">
        <v>0</v>
      </c>
      <c r="X50">
        <v>0</v>
      </c>
      <c r="Y50">
        <v>0</v>
      </c>
      <c r="Z50">
        <v>0</v>
      </c>
      <c r="AA50">
        <v>0</v>
      </c>
      <c r="AB50">
        <v>0</v>
      </c>
      <c r="AC50">
        <v>0</v>
      </c>
      <c r="AD50">
        <v>0</v>
      </c>
      <c r="AE50">
        <v>0</v>
      </c>
      <c r="AF50">
        <v>0</v>
      </c>
      <c r="AG50">
        <v>0</v>
      </c>
      <c r="AH50">
        <v>0</v>
      </c>
      <c r="AI50">
        <v>0</v>
      </c>
      <c r="AJ50">
        <v>0</v>
      </c>
      <c r="AK50">
        <v>0</v>
      </c>
      <c r="AL50">
        <v>0</v>
      </c>
      <c r="AM50">
        <v>0</v>
      </c>
      <c r="AN50">
        <v>0</v>
      </c>
      <c r="AO50">
        <v>0</v>
      </c>
      <c r="AP50">
        <v>0</v>
      </c>
      <c r="AQ50">
        <v>0</v>
      </c>
      <c r="AR50">
        <v>0</v>
      </c>
      <c r="AS50">
        <v>0</v>
      </c>
      <c r="AT50">
        <v>0</v>
      </c>
      <c r="AU50">
        <v>0</v>
      </c>
      <c r="AV50">
        <v>0</v>
      </c>
      <c r="AW50">
        <v>0</v>
      </c>
      <c r="AX50">
        <v>0</v>
      </c>
      <c r="AY50">
        <v>0</v>
      </c>
      <c r="AZ50">
        <v>0</v>
      </c>
      <c r="BA50" s="110">
        <v>0</v>
      </c>
      <c r="BB50" s="112">
        <v>0</v>
      </c>
      <c r="BC50">
        <v>0</v>
      </c>
      <c r="BD50">
        <v>0</v>
      </c>
      <c r="BE50">
        <v>0</v>
      </c>
      <c r="BF50">
        <v>0</v>
      </c>
      <c r="BG50">
        <v>0</v>
      </c>
      <c r="BH50">
        <v>0</v>
      </c>
      <c r="BI50">
        <v>0</v>
      </c>
      <c r="BJ50">
        <v>0</v>
      </c>
      <c r="BK50">
        <v>0</v>
      </c>
      <c r="BL50">
        <v>0</v>
      </c>
      <c r="BM50">
        <v>0</v>
      </c>
      <c r="BN50">
        <v>0</v>
      </c>
      <c r="BO50">
        <v>0</v>
      </c>
      <c r="BP50">
        <v>0</v>
      </c>
      <c r="BQ50">
        <v>0</v>
      </c>
      <c r="BR50">
        <v>0</v>
      </c>
      <c r="BS50">
        <v>0</v>
      </c>
      <c r="BT50">
        <v>0</v>
      </c>
      <c r="BU50">
        <v>3.8184284472238046E-2</v>
      </c>
      <c r="BV50">
        <v>4.6394523308753103E-3</v>
      </c>
      <c r="BW50">
        <v>0.15411536457515757</v>
      </c>
      <c r="BX50">
        <v>0</v>
      </c>
      <c r="BY50">
        <v>0</v>
      </c>
      <c r="BZ50">
        <v>0</v>
      </c>
      <c r="CA50">
        <v>0</v>
      </c>
      <c r="CB50">
        <v>0</v>
      </c>
      <c r="CC50">
        <v>0</v>
      </c>
      <c r="CD50">
        <v>0</v>
      </c>
      <c r="CE50">
        <v>0</v>
      </c>
      <c r="CF50">
        <v>0</v>
      </c>
      <c r="CG50">
        <v>0</v>
      </c>
      <c r="CH50">
        <v>0</v>
      </c>
      <c r="CI50">
        <v>0</v>
      </c>
      <c r="CJ50">
        <v>0</v>
      </c>
      <c r="CK50">
        <v>0</v>
      </c>
      <c r="CN50" s="100"/>
      <c r="CP50" s="99"/>
    </row>
    <row r="51" spans="1:94" x14ac:dyDescent="0.25">
      <c r="A51" t="s">
        <v>112</v>
      </c>
      <c r="B51">
        <v>379.12988386891789</v>
      </c>
      <c r="C51">
        <v>4381.794587819847</v>
      </c>
      <c r="D51">
        <v>446.58003454804947</v>
      </c>
      <c r="E51">
        <v>751.64984138699981</v>
      </c>
      <c r="F51">
        <v>88.118911315125231</v>
      </c>
      <c r="G51">
        <v>19.464180790429836</v>
      </c>
      <c r="H51">
        <v>816.1972400306463</v>
      </c>
      <c r="I51">
        <v>173.85437509407438</v>
      </c>
      <c r="J51">
        <v>5034.1589756508665</v>
      </c>
      <c r="K51">
        <v>870.41587341143452</v>
      </c>
      <c r="L51">
        <v>107.22103179161697</v>
      </c>
      <c r="M51">
        <v>2628.2445072753981</v>
      </c>
      <c r="N51">
        <v>165.9012418079719</v>
      </c>
      <c r="O51">
        <v>1467.1836280590996</v>
      </c>
      <c r="P51">
        <v>1381.8591728430401</v>
      </c>
      <c r="Q51">
        <v>333.83238713639878</v>
      </c>
      <c r="R51">
        <v>1166.0126136305976</v>
      </c>
      <c r="S51">
        <v>3684.1049972392634</v>
      </c>
      <c r="T51">
        <v>139.82001717259217</v>
      </c>
      <c r="U51">
        <v>535.2103367143693</v>
      </c>
      <c r="V51">
        <v>3560.0259811926949</v>
      </c>
      <c r="W51">
        <v>26588.521840108009</v>
      </c>
      <c r="X51">
        <v>19594.119358510394</v>
      </c>
      <c r="Y51">
        <v>234.06830523612422</v>
      </c>
      <c r="Z51">
        <v>759.2185045556048</v>
      </c>
      <c r="AA51">
        <v>9.7175751153537178</v>
      </c>
      <c r="AB51">
        <v>176.25760696071643</v>
      </c>
      <c r="AC51">
        <v>5160.5780799836084</v>
      </c>
      <c r="AD51">
        <v>53.769118533224727</v>
      </c>
      <c r="AE51">
        <v>30.617467690232093</v>
      </c>
      <c r="AF51">
        <v>529.87191398818993</v>
      </c>
      <c r="AG51">
        <v>220.62527549232581</v>
      </c>
      <c r="AH51">
        <v>21.319761235139048</v>
      </c>
      <c r="AI51">
        <v>243.07160252166778</v>
      </c>
      <c r="AJ51">
        <v>2334.8285369883042</v>
      </c>
      <c r="AK51">
        <v>2420.8147268513117</v>
      </c>
      <c r="AL51">
        <v>2766.4297652967775</v>
      </c>
      <c r="AM51">
        <v>246.54500215184041</v>
      </c>
      <c r="AN51">
        <v>69.134096661778855</v>
      </c>
      <c r="AO51">
        <v>405.32205474566194</v>
      </c>
      <c r="AP51">
        <v>14.539119745223209</v>
      </c>
      <c r="AQ51">
        <v>682.86116813260844</v>
      </c>
      <c r="AR51">
        <v>3003.9587040321003</v>
      </c>
      <c r="AS51">
        <v>1428.7949101581833</v>
      </c>
      <c r="AT51">
        <v>23134.34441518064</v>
      </c>
      <c r="AU51">
        <v>359.87677881134675</v>
      </c>
      <c r="AV51">
        <v>312.12493714364814</v>
      </c>
      <c r="AW51">
        <v>35.080356284067932</v>
      </c>
      <c r="AX51">
        <v>531.89792406876256</v>
      </c>
      <c r="AY51">
        <v>26592.130160528279</v>
      </c>
      <c r="AZ51">
        <v>3539.8500055488726</v>
      </c>
      <c r="BA51" s="110">
        <v>2318.4520458692537</v>
      </c>
      <c r="BB51" s="112">
        <v>866.41922456800125</v>
      </c>
      <c r="BC51">
        <v>1526.4372928828507</v>
      </c>
      <c r="BD51">
        <v>1109.5778825866973</v>
      </c>
      <c r="BE51">
        <v>4187.1388592855355</v>
      </c>
      <c r="BF51">
        <v>3754.5021045477374</v>
      </c>
      <c r="BG51">
        <v>3458.0246538424494</v>
      </c>
      <c r="BH51">
        <v>1921.3579214040572</v>
      </c>
      <c r="BI51">
        <v>44.545009115606447</v>
      </c>
      <c r="BJ51">
        <v>14.359356998615324</v>
      </c>
      <c r="BK51">
        <v>942.59002873352688</v>
      </c>
      <c r="BL51">
        <v>377.82557676660286</v>
      </c>
      <c r="BM51">
        <v>47.558981747045564</v>
      </c>
      <c r="BN51">
        <v>38.636454215343015</v>
      </c>
      <c r="BO51">
        <v>69.552092620194628</v>
      </c>
      <c r="BP51">
        <v>58.321286684068539</v>
      </c>
      <c r="BQ51">
        <v>598.51291993763607</v>
      </c>
      <c r="BR51">
        <v>876.16452685291256</v>
      </c>
      <c r="BS51">
        <v>209.91189684672804</v>
      </c>
      <c r="BT51">
        <v>8.3158508197801861</v>
      </c>
      <c r="BU51">
        <v>376.38563007137179</v>
      </c>
      <c r="BV51">
        <v>45.731462900979409</v>
      </c>
      <c r="BW51">
        <v>1519.1278139956714</v>
      </c>
      <c r="BX51">
        <v>727.26101215232336</v>
      </c>
      <c r="BY51">
        <v>708.15738274938349</v>
      </c>
      <c r="BZ51">
        <v>746.59003029293956</v>
      </c>
      <c r="CA51">
        <v>7376.9084053206716</v>
      </c>
      <c r="CB51">
        <v>5282.6831265947703</v>
      </c>
      <c r="CC51">
        <v>562.57354329331997</v>
      </c>
      <c r="CD51">
        <v>7791.7905695250329</v>
      </c>
      <c r="CE51">
        <v>2411.8673173675083</v>
      </c>
      <c r="CF51">
        <v>26919.566560967658</v>
      </c>
      <c r="CG51">
        <v>1129.4165824357117</v>
      </c>
      <c r="CH51">
        <v>1424.1488883262396</v>
      </c>
      <c r="CI51">
        <v>1787.8739083565013</v>
      </c>
      <c r="CJ51">
        <v>0</v>
      </c>
      <c r="CK51">
        <v>0</v>
      </c>
      <c r="CN51" s="100"/>
      <c r="CP51" s="99"/>
    </row>
    <row r="52" spans="1:94" x14ac:dyDescent="0.25">
      <c r="A52" t="s">
        <v>111</v>
      </c>
      <c r="B52">
        <v>247.48792348177582</v>
      </c>
      <c r="C52">
        <v>1046.3428588420516</v>
      </c>
      <c r="D52">
        <v>182.12465198401162</v>
      </c>
      <c r="E52">
        <v>45.397376532488707</v>
      </c>
      <c r="F52">
        <v>20.142825914297894</v>
      </c>
      <c r="G52">
        <v>32.389261317250138</v>
      </c>
      <c r="H52">
        <v>162.99959950962594</v>
      </c>
      <c r="I52">
        <v>366.74032605750079</v>
      </c>
      <c r="J52">
        <v>65.025992938116161</v>
      </c>
      <c r="K52">
        <v>522.1770038056917</v>
      </c>
      <c r="L52">
        <v>1.2313177345897903</v>
      </c>
      <c r="M52">
        <v>521.46379201930188</v>
      </c>
      <c r="N52">
        <v>33.268033264821824</v>
      </c>
      <c r="O52">
        <v>19.134597546037099</v>
      </c>
      <c r="P52">
        <v>29.494329469973</v>
      </c>
      <c r="Q52">
        <v>7.9942940536667901</v>
      </c>
      <c r="R52">
        <v>22.25329335697915</v>
      </c>
      <c r="S52">
        <v>36.007606000778189</v>
      </c>
      <c r="T52">
        <v>7.1223735585362791</v>
      </c>
      <c r="U52">
        <v>11.11434758582037</v>
      </c>
      <c r="V52">
        <v>47.165348533088093</v>
      </c>
      <c r="W52">
        <v>506.12404208111661</v>
      </c>
      <c r="X52">
        <v>462.16830198688007</v>
      </c>
      <c r="Y52">
        <v>34.863748222282993</v>
      </c>
      <c r="Z52">
        <v>13.668952885366787</v>
      </c>
      <c r="AA52">
        <v>0.45427651522023693</v>
      </c>
      <c r="AB52">
        <v>591.14259651979455</v>
      </c>
      <c r="AC52">
        <v>258.08987908145713</v>
      </c>
      <c r="AD52">
        <v>321.19106810226049</v>
      </c>
      <c r="AE52">
        <v>88.91319800513142</v>
      </c>
      <c r="AF52">
        <v>136.1382171053323</v>
      </c>
      <c r="AG52">
        <v>53.614163940970549</v>
      </c>
      <c r="AH52">
        <v>118.69296720979794</v>
      </c>
      <c r="AI52">
        <v>7.9372954762172743</v>
      </c>
      <c r="AJ52">
        <v>79.954592938043348</v>
      </c>
      <c r="AK52">
        <v>18.393804627803451</v>
      </c>
      <c r="AL52">
        <v>80.80238870656882</v>
      </c>
      <c r="AM52">
        <v>69.460025738806124</v>
      </c>
      <c r="AN52">
        <v>2.6933491139027947</v>
      </c>
      <c r="AO52">
        <v>127.57248341252713</v>
      </c>
      <c r="AP52">
        <v>52.191046173624116</v>
      </c>
      <c r="AQ52">
        <v>65.198048079350556</v>
      </c>
      <c r="AR52">
        <v>294.5256111567582</v>
      </c>
      <c r="AS52">
        <v>35.784604097573556</v>
      </c>
      <c r="AT52">
        <v>1680.3253886563305</v>
      </c>
      <c r="AU52">
        <v>169.00987787812309</v>
      </c>
      <c r="AV52">
        <v>96.776806347591318</v>
      </c>
      <c r="AW52">
        <v>59.072820005281258</v>
      </c>
      <c r="AX52">
        <v>559.01567659711873</v>
      </c>
      <c r="AY52">
        <v>368.1178045931955</v>
      </c>
      <c r="AZ52">
        <v>4559.8555203743681</v>
      </c>
      <c r="BA52" s="110">
        <v>92.994189349996503</v>
      </c>
      <c r="BB52" s="112">
        <v>34.396365301592922</v>
      </c>
      <c r="BC52">
        <v>126.1963642780314</v>
      </c>
      <c r="BD52">
        <v>17.464111974814681</v>
      </c>
      <c r="BE52">
        <v>2465.467713052753</v>
      </c>
      <c r="BF52">
        <v>123.88936527947278</v>
      </c>
      <c r="BG52">
        <v>56.708568339977042</v>
      </c>
      <c r="BH52">
        <v>193.78457167494906</v>
      </c>
      <c r="BI52">
        <v>127.76733551550923</v>
      </c>
      <c r="BJ52">
        <v>198.98056172535917</v>
      </c>
      <c r="BK52">
        <v>181.83120877199826</v>
      </c>
      <c r="BL52">
        <v>70.653577148381771</v>
      </c>
      <c r="BM52">
        <v>94.95572434732702</v>
      </c>
      <c r="BN52">
        <v>111.41596237549483</v>
      </c>
      <c r="BO52">
        <v>89.534256589491207</v>
      </c>
      <c r="BP52">
        <v>39.302750494648905</v>
      </c>
      <c r="BQ52">
        <v>63.385895906184743</v>
      </c>
      <c r="BR52">
        <v>13.644095633132995</v>
      </c>
      <c r="BS52">
        <v>173.60486557409476</v>
      </c>
      <c r="BT52">
        <v>64.160017559960934</v>
      </c>
      <c r="BU52">
        <v>227.82887782863872</v>
      </c>
      <c r="BV52">
        <v>27.681577195751277</v>
      </c>
      <c r="BW52">
        <v>919.53878546127737</v>
      </c>
      <c r="BX52">
        <v>7.1848486421599338</v>
      </c>
      <c r="BY52">
        <v>55.135739189647857</v>
      </c>
      <c r="BZ52">
        <v>183.33813936035548</v>
      </c>
      <c r="CA52">
        <v>237.35391956769143</v>
      </c>
      <c r="CB52">
        <v>107.54348212222091</v>
      </c>
      <c r="CC52">
        <v>3.7862825139543483</v>
      </c>
      <c r="CD52">
        <v>680.73961437871776</v>
      </c>
      <c r="CE52">
        <v>22.158396715318698</v>
      </c>
      <c r="CF52">
        <v>1114.3981343309567</v>
      </c>
      <c r="CG52">
        <v>10.255655898672982</v>
      </c>
      <c r="CH52">
        <v>1219.8182360160595</v>
      </c>
      <c r="CI52">
        <v>46.580893275775423</v>
      </c>
      <c r="CJ52">
        <v>0</v>
      </c>
      <c r="CK52">
        <v>0</v>
      </c>
      <c r="CN52" s="100"/>
      <c r="CP52" s="99"/>
    </row>
    <row r="53" spans="1:94" s="114" customFormat="1" x14ac:dyDescent="0.25">
      <c r="A53" s="114" t="s">
        <v>22</v>
      </c>
      <c r="B53" s="114">
        <v>66.06527667092351</v>
      </c>
      <c r="C53" s="114">
        <v>198.63044843496405</v>
      </c>
      <c r="D53" s="114">
        <v>583.83967363720649</v>
      </c>
      <c r="E53" s="114">
        <v>39.954224630440997</v>
      </c>
      <c r="F53" s="114">
        <v>2.870352870251125</v>
      </c>
      <c r="G53" s="114">
        <v>8.4892739083450781</v>
      </c>
      <c r="H53" s="114">
        <v>533.61118419411571</v>
      </c>
      <c r="I53" s="114">
        <v>1.7017464256481867</v>
      </c>
      <c r="J53" s="114">
        <v>18.213019313078256</v>
      </c>
      <c r="K53" s="114">
        <v>84.742429037569579</v>
      </c>
      <c r="L53" s="114">
        <v>4.9159749078102077</v>
      </c>
      <c r="M53" s="114">
        <v>1673.2355253520079</v>
      </c>
      <c r="N53" s="114">
        <v>60.08798870462855</v>
      </c>
      <c r="O53" s="114">
        <v>207.23548719530882</v>
      </c>
      <c r="P53" s="114">
        <v>105.9611328832986</v>
      </c>
      <c r="Q53" s="114">
        <v>2.2959738999045882</v>
      </c>
      <c r="R53" s="114">
        <v>2.0084246914634445</v>
      </c>
      <c r="S53" s="114">
        <v>2.6219770785812555</v>
      </c>
      <c r="T53" s="114">
        <v>0.53610669666750543</v>
      </c>
      <c r="U53" s="114">
        <v>0.52784666034435557</v>
      </c>
      <c r="V53" s="114">
        <v>50.315578311763836</v>
      </c>
      <c r="W53" s="114">
        <v>904.41992455127638</v>
      </c>
      <c r="X53" s="114">
        <v>636.92877851932826</v>
      </c>
      <c r="Y53" s="114">
        <v>14122.921699501348</v>
      </c>
      <c r="Z53" s="114">
        <v>34683.590648042511</v>
      </c>
      <c r="AA53" s="114">
        <v>2.0719118033166368</v>
      </c>
      <c r="AB53" s="114">
        <v>11.771806043054688</v>
      </c>
      <c r="AC53" s="114">
        <v>23.89531123405138</v>
      </c>
      <c r="AD53" s="114">
        <v>18.45307698498539</v>
      </c>
      <c r="AE53" s="114">
        <v>8.8227101705598319</v>
      </c>
      <c r="AF53" s="114">
        <v>41.074613473368423</v>
      </c>
      <c r="AG53" s="114">
        <v>16.833986333995483</v>
      </c>
      <c r="AH53" s="114">
        <v>9.0288357592551929</v>
      </c>
      <c r="AI53" s="114">
        <v>8.8267787657358046</v>
      </c>
      <c r="AJ53" s="114">
        <v>77.142499817945392</v>
      </c>
      <c r="AK53" s="114">
        <v>10.238902738193216</v>
      </c>
      <c r="AL53" s="114">
        <v>6.7895479823201752</v>
      </c>
      <c r="AM53" s="114">
        <v>14.267537661587985</v>
      </c>
      <c r="AN53" s="114">
        <v>47.623482452592427</v>
      </c>
      <c r="AO53" s="114">
        <v>6.1943546475206137</v>
      </c>
      <c r="AP53" s="114">
        <v>2.7715403041096263</v>
      </c>
      <c r="AQ53" s="114">
        <v>13.157068858147374</v>
      </c>
      <c r="AR53" s="114">
        <v>126.32183934706831</v>
      </c>
      <c r="AS53" s="114">
        <v>5.3217470949235333</v>
      </c>
      <c r="AT53" s="114">
        <v>32.477428915523603</v>
      </c>
      <c r="AU53" s="114">
        <v>73.301358989787346</v>
      </c>
      <c r="AV53" s="114">
        <v>96.590958886960962</v>
      </c>
      <c r="AW53" s="114">
        <v>46.244465730844574</v>
      </c>
      <c r="AX53" s="114">
        <v>24.067802358907663</v>
      </c>
      <c r="AY53" s="114">
        <v>45.079041239646131</v>
      </c>
      <c r="AZ53" s="114">
        <v>10.451742654213625</v>
      </c>
      <c r="BA53" s="114">
        <v>2058.998207327134</v>
      </c>
      <c r="BB53" s="114">
        <v>127162.52405974349</v>
      </c>
      <c r="BC53" s="114">
        <v>322.26254107311956</v>
      </c>
      <c r="BD53" s="114">
        <v>12.992939245325269</v>
      </c>
      <c r="BE53" s="114">
        <v>120.16216234603891</v>
      </c>
      <c r="BF53" s="114">
        <v>123.18738654687576</v>
      </c>
      <c r="BG53" s="114">
        <v>100.94108521653601</v>
      </c>
      <c r="BH53" s="114">
        <v>26.247837008737463</v>
      </c>
      <c r="BI53" s="114">
        <v>5.8375619063076876</v>
      </c>
      <c r="BJ53" s="114">
        <v>4.6952595756276807</v>
      </c>
      <c r="BK53" s="114">
        <v>108.31536432609539</v>
      </c>
      <c r="BL53" s="114">
        <v>9.7079659143453281</v>
      </c>
      <c r="BM53" s="114">
        <v>5.3551609813684653</v>
      </c>
      <c r="BN53" s="114">
        <v>1.2996676557494924</v>
      </c>
      <c r="BO53" s="114">
        <v>8.9964182961195753</v>
      </c>
      <c r="BP53" s="114">
        <v>8.1933145207242024</v>
      </c>
      <c r="BQ53" s="114">
        <v>38.152895565263627</v>
      </c>
      <c r="BR53" s="114">
        <v>104.43435167572181</v>
      </c>
      <c r="BS53" s="114">
        <v>31.873177261861841</v>
      </c>
      <c r="BT53" s="114">
        <v>4.563261605468675</v>
      </c>
      <c r="BU53" s="114">
        <v>30.507935012553418</v>
      </c>
      <c r="BV53" s="114">
        <v>3.7067634541401557</v>
      </c>
      <c r="BW53" s="114">
        <v>123.13289595129881</v>
      </c>
      <c r="BX53" s="114">
        <v>30.807387522983092</v>
      </c>
      <c r="BY53" s="114">
        <v>20.069208496139908</v>
      </c>
      <c r="BZ53" s="114">
        <v>27.849720009887907</v>
      </c>
      <c r="CA53" s="114">
        <v>3144.3281308496948</v>
      </c>
      <c r="CB53" s="114">
        <v>11.53913051732086</v>
      </c>
      <c r="CC53" s="114">
        <v>0.27206952250359706</v>
      </c>
      <c r="CD53" s="114">
        <v>4.2089296988257852</v>
      </c>
      <c r="CE53" s="114">
        <v>0.47284357015950562</v>
      </c>
      <c r="CF53" s="114">
        <v>17.222408324636902</v>
      </c>
      <c r="CG53" s="114">
        <v>0.94531446103958738</v>
      </c>
      <c r="CH53" s="114">
        <v>257.30751929772327</v>
      </c>
      <c r="CI53" s="114">
        <v>191.4680237629355</v>
      </c>
      <c r="CJ53" s="114">
        <v>0</v>
      </c>
      <c r="CK53" s="114">
        <v>0</v>
      </c>
      <c r="CN53" s="115"/>
      <c r="CP53" s="116"/>
    </row>
    <row r="54" spans="1:94" x14ac:dyDescent="0.25">
      <c r="A54" t="s">
        <v>23</v>
      </c>
      <c r="B54">
        <v>355.22062654811106</v>
      </c>
      <c r="C54">
        <v>1158.2902029561703</v>
      </c>
      <c r="D54">
        <v>9034.1940166063105</v>
      </c>
      <c r="E54">
        <v>421.34523303416546</v>
      </c>
      <c r="F54">
        <v>27.588416032461822</v>
      </c>
      <c r="G54">
        <v>90.754964897182532</v>
      </c>
      <c r="H54">
        <v>6460.0195427367171</v>
      </c>
      <c r="I54">
        <v>36.035979840044128</v>
      </c>
      <c r="J54">
        <v>303.4203697538241</v>
      </c>
      <c r="K54">
        <v>500.35746212582279</v>
      </c>
      <c r="L54">
        <v>45.593724207267606</v>
      </c>
      <c r="M54">
        <v>10759.512121041949</v>
      </c>
      <c r="N54">
        <v>529.47593011292417</v>
      </c>
      <c r="O54">
        <v>2548.6216910593239</v>
      </c>
      <c r="P54">
        <v>1124.0445477463677</v>
      </c>
      <c r="Q54">
        <v>5.2175610403029458</v>
      </c>
      <c r="R54">
        <v>24.068675461096777</v>
      </c>
      <c r="S54">
        <v>60.400630549052572</v>
      </c>
      <c r="T54">
        <v>14.845404852861943</v>
      </c>
      <c r="U54">
        <v>9.0827975909456722</v>
      </c>
      <c r="V54">
        <v>324.44876185549492</v>
      </c>
      <c r="W54">
        <v>13524.24359913931</v>
      </c>
      <c r="X54">
        <v>9080.4662664487951</v>
      </c>
      <c r="Y54">
        <v>2321.6521219382494</v>
      </c>
      <c r="Z54">
        <v>58.28760606533092</v>
      </c>
      <c r="AA54">
        <v>28.401294766827551</v>
      </c>
      <c r="AB54">
        <v>101.6411759941722</v>
      </c>
      <c r="AC54">
        <v>432.38131945912403</v>
      </c>
      <c r="AD54">
        <v>288.74244039994505</v>
      </c>
      <c r="AE54">
        <v>64.679444678774928</v>
      </c>
      <c r="AF54">
        <v>193.33367896576053</v>
      </c>
      <c r="AG54">
        <v>160.1215517028952</v>
      </c>
      <c r="AH54">
        <v>106.95902272960662</v>
      </c>
      <c r="AI54">
        <v>126.53539387503014</v>
      </c>
      <c r="AJ54">
        <v>546.14874647917054</v>
      </c>
      <c r="AK54">
        <v>98.156912172670403</v>
      </c>
      <c r="AL54">
        <v>103.53486421011206</v>
      </c>
      <c r="AM54">
        <v>117.08000678000677</v>
      </c>
      <c r="AN54">
        <v>264.45576467868352</v>
      </c>
      <c r="AO54">
        <v>67.631544096075515</v>
      </c>
      <c r="AP54">
        <v>15.54947288347971</v>
      </c>
      <c r="AQ54">
        <v>77.491339023317735</v>
      </c>
      <c r="AR54">
        <v>743.68108743233142</v>
      </c>
      <c r="AS54">
        <v>105.92164343049855</v>
      </c>
      <c r="AT54">
        <v>521.72336760416476</v>
      </c>
      <c r="AU54">
        <v>335.63680783438548</v>
      </c>
      <c r="AV54">
        <v>347.80567629277937</v>
      </c>
      <c r="AW54">
        <v>245.25120353228792</v>
      </c>
      <c r="AX54">
        <v>158.45131480456052</v>
      </c>
      <c r="AY54">
        <v>586.38333738124743</v>
      </c>
      <c r="AZ54">
        <v>202.23269433552431</v>
      </c>
      <c r="BA54" s="110">
        <v>513.65745023620298</v>
      </c>
      <c r="BB54" s="112">
        <v>19523.41673399914</v>
      </c>
      <c r="BC54">
        <v>1602.1883672288905</v>
      </c>
      <c r="BD54">
        <v>223.22252333263984</v>
      </c>
      <c r="BE54">
        <v>998.23078403486261</v>
      </c>
      <c r="BF54">
        <v>2334.2738682909212</v>
      </c>
      <c r="BG54">
        <v>509.41164572316507</v>
      </c>
      <c r="BH54">
        <v>347.17509831201249</v>
      </c>
      <c r="BI54">
        <v>48.086594463741413</v>
      </c>
      <c r="BJ54">
        <v>42.834185586349008</v>
      </c>
      <c r="BK54">
        <v>474.91959549171077</v>
      </c>
      <c r="BL54">
        <v>109.79202638171844</v>
      </c>
      <c r="BM54">
        <v>59.342532288435166</v>
      </c>
      <c r="BN54">
        <v>10.188823539725224</v>
      </c>
      <c r="BO54">
        <v>78.513709873101533</v>
      </c>
      <c r="BP54">
        <v>57.454985414618974</v>
      </c>
      <c r="BQ54">
        <v>336.97952971829</v>
      </c>
      <c r="BR54">
        <v>731.14800511348631</v>
      </c>
      <c r="BS54">
        <v>209.39704732558405</v>
      </c>
      <c r="BT54">
        <v>25.719908471164736</v>
      </c>
      <c r="BU54">
        <v>265.87670874308185</v>
      </c>
      <c r="BV54">
        <v>32.304450198625076</v>
      </c>
      <c r="BW54">
        <v>1073.1034106393818</v>
      </c>
      <c r="BX54">
        <v>69.440355056390601</v>
      </c>
      <c r="BY54">
        <v>120.73006442809468</v>
      </c>
      <c r="BZ54">
        <v>769.20455640893692</v>
      </c>
      <c r="CA54">
        <v>31761.765421140135</v>
      </c>
      <c r="CB54">
        <v>60.781947476207037</v>
      </c>
      <c r="CC54">
        <v>6.0597704629717528</v>
      </c>
      <c r="CD54">
        <v>69.679369542984844</v>
      </c>
      <c r="CE54">
        <v>11.174560189817289</v>
      </c>
      <c r="CF54">
        <v>270.36368749374526</v>
      </c>
      <c r="CG54">
        <v>20.619257516318772</v>
      </c>
      <c r="CH54">
        <v>2931.1890886291148</v>
      </c>
      <c r="CI54">
        <v>280.19100593998064</v>
      </c>
      <c r="CJ54">
        <v>0</v>
      </c>
      <c r="CK54">
        <v>0</v>
      </c>
      <c r="CN54" s="100"/>
      <c r="CP54" s="99"/>
    </row>
    <row r="55" spans="1:94" x14ac:dyDescent="0.25">
      <c r="A55" t="s">
        <v>110</v>
      </c>
      <c r="B55">
        <v>100.46344790178479</v>
      </c>
      <c r="C55">
        <v>2747.7344682710432</v>
      </c>
      <c r="D55">
        <v>22.106895347372781</v>
      </c>
      <c r="E55">
        <v>7.1771174158999891</v>
      </c>
      <c r="F55">
        <v>19.808583667642445</v>
      </c>
      <c r="G55">
        <v>0.42568185235887662</v>
      </c>
      <c r="H55">
        <v>12436.166059141662</v>
      </c>
      <c r="I55">
        <v>7.4364125793267242</v>
      </c>
      <c r="J55">
        <v>81.955627327263798</v>
      </c>
      <c r="K55">
        <v>12.38399095084624</v>
      </c>
      <c r="L55">
        <v>105.45242592983006</v>
      </c>
      <c r="M55">
        <v>1983.5507441924005</v>
      </c>
      <c r="N55">
        <v>28.428771229033348</v>
      </c>
      <c r="O55">
        <v>459.60957517214166</v>
      </c>
      <c r="P55">
        <v>67.008688850696515</v>
      </c>
      <c r="Q55">
        <v>4.1434640706841073</v>
      </c>
      <c r="R55">
        <v>63.596504829881134</v>
      </c>
      <c r="S55">
        <v>5.7972357343773409</v>
      </c>
      <c r="T55">
        <v>1.3510927611477261</v>
      </c>
      <c r="U55">
        <v>0.50830488071696844</v>
      </c>
      <c r="V55">
        <v>28.462589694469081</v>
      </c>
      <c r="W55">
        <v>3202.3241241779028</v>
      </c>
      <c r="X55">
        <v>5731.9531408075836</v>
      </c>
      <c r="Y55">
        <v>12353.614281469323</v>
      </c>
      <c r="Z55">
        <v>17.021230593143514</v>
      </c>
      <c r="AA55">
        <v>21.03431924239241</v>
      </c>
      <c r="AB55">
        <v>82.290966021641196</v>
      </c>
      <c r="AC55">
        <v>123.029397639672</v>
      </c>
      <c r="AD55">
        <v>0.75847263003911658</v>
      </c>
      <c r="AE55">
        <v>0.38668529906968141</v>
      </c>
      <c r="AF55">
        <v>114.49162646458622</v>
      </c>
      <c r="AG55">
        <v>153.35447003759185</v>
      </c>
      <c r="AH55">
        <v>0.33427590620802633</v>
      </c>
      <c r="AI55">
        <v>111.33041284267195</v>
      </c>
      <c r="AJ55">
        <v>3677.5820788467695</v>
      </c>
      <c r="AK55">
        <v>312.42516537548084</v>
      </c>
      <c r="AL55">
        <v>69.392619688781778</v>
      </c>
      <c r="AM55">
        <v>337.25558592683893</v>
      </c>
      <c r="AN55">
        <v>81.79547929012007</v>
      </c>
      <c r="AO55">
        <v>42.719478994080191</v>
      </c>
      <c r="AP55">
        <v>9.4397607102926742</v>
      </c>
      <c r="AQ55">
        <v>23.341593309912263</v>
      </c>
      <c r="AR55">
        <v>69.414161004616872</v>
      </c>
      <c r="AS55">
        <v>30.292993935890166</v>
      </c>
      <c r="AT55">
        <v>124.536175540443</v>
      </c>
      <c r="AU55">
        <v>116.7232944755102</v>
      </c>
      <c r="AV55">
        <v>39.003257970895234</v>
      </c>
      <c r="AW55">
        <v>33.905217515287568</v>
      </c>
      <c r="AX55">
        <v>62.204847390462994</v>
      </c>
      <c r="AY55">
        <v>157.6085284294773</v>
      </c>
      <c r="AZ55">
        <v>163.46443222357919</v>
      </c>
      <c r="BA55" s="110">
        <v>1596.1445246076576</v>
      </c>
      <c r="BB55" s="112">
        <v>296.96660880853648</v>
      </c>
      <c r="BC55">
        <v>19397.318767568817</v>
      </c>
      <c r="BD55">
        <v>36.607000830806932</v>
      </c>
      <c r="BE55">
        <v>187.96564012436795</v>
      </c>
      <c r="BF55">
        <v>1108.747874867754</v>
      </c>
      <c r="BG55">
        <v>4291.09216599091</v>
      </c>
      <c r="BH55">
        <v>38.250007498374416</v>
      </c>
      <c r="BI55">
        <v>0.42973398819501701</v>
      </c>
      <c r="BJ55">
        <v>0.4921405132369604</v>
      </c>
      <c r="BK55">
        <v>67.188661325128763</v>
      </c>
      <c r="BL55">
        <v>0.73231094155107779</v>
      </c>
      <c r="BM55">
        <v>0.46880562454577679</v>
      </c>
      <c r="BN55">
        <v>0.16905953021452111</v>
      </c>
      <c r="BO55">
        <v>0.43005824915696511</v>
      </c>
      <c r="BP55">
        <v>1.1128665807390918</v>
      </c>
      <c r="BQ55">
        <v>221.58668355066663</v>
      </c>
      <c r="BR55">
        <v>4879.7844907158687</v>
      </c>
      <c r="BS55">
        <v>210.84207555524628</v>
      </c>
      <c r="BT55">
        <v>11.967408931012875</v>
      </c>
      <c r="BU55">
        <v>42.452775033431813</v>
      </c>
      <c r="BV55">
        <v>5.158080838837737</v>
      </c>
      <c r="BW55">
        <v>171.34339406729791</v>
      </c>
      <c r="BX55">
        <v>2509.4176300610452</v>
      </c>
      <c r="BY55">
        <v>947.90314619412197</v>
      </c>
      <c r="BZ55">
        <v>109.55639532662896</v>
      </c>
      <c r="CA55">
        <v>94.335329727392264</v>
      </c>
      <c r="CB55">
        <v>425.68978740369283</v>
      </c>
      <c r="CC55">
        <v>0.75372895302184251</v>
      </c>
      <c r="CD55">
        <v>10.461259086873124</v>
      </c>
      <c r="CE55">
        <v>2.3354133005673074</v>
      </c>
      <c r="CF55">
        <v>519.6452315671753</v>
      </c>
      <c r="CG55">
        <v>2.5332856792143166</v>
      </c>
      <c r="CH55">
        <v>11.990504429748174</v>
      </c>
      <c r="CI55">
        <v>15433.80809873092</v>
      </c>
      <c r="CJ55">
        <v>0</v>
      </c>
      <c r="CK55">
        <v>0</v>
      </c>
      <c r="CN55" s="100"/>
      <c r="CP55" s="99"/>
    </row>
    <row r="56" spans="1:94" x14ac:dyDescent="0.25">
      <c r="A56" t="s">
        <v>109</v>
      </c>
      <c r="B56">
        <v>821.74613715844907</v>
      </c>
      <c r="C56">
        <v>2364.6494631109449</v>
      </c>
      <c r="D56">
        <v>173.32238480517478</v>
      </c>
      <c r="E56">
        <v>310.77326711342482</v>
      </c>
      <c r="F56">
        <v>29.777733489735773</v>
      </c>
      <c r="G56">
        <v>39.982134477638432</v>
      </c>
      <c r="H56">
        <v>336.82255011511836</v>
      </c>
      <c r="I56">
        <v>97.204480332425248</v>
      </c>
      <c r="J56">
        <v>3869.3591587642327</v>
      </c>
      <c r="K56">
        <v>354.20420653903426</v>
      </c>
      <c r="L56">
        <v>73.329623316923644</v>
      </c>
      <c r="M56">
        <v>1096.6433791589911</v>
      </c>
      <c r="N56">
        <v>462.53377053738853</v>
      </c>
      <c r="O56">
        <v>707.63743829021928</v>
      </c>
      <c r="P56">
        <v>1135.7341065567753</v>
      </c>
      <c r="Q56">
        <v>65.621832813405149</v>
      </c>
      <c r="R56">
        <v>149.56712492363451</v>
      </c>
      <c r="S56">
        <v>289.05398660120682</v>
      </c>
      <c r="T56">
        <v>48.394848311379455</v>
      </c>
      <c r="U56">
        <v>164.43265636033627</v>
      </c>
      <c r="V56">
        <v>288.8264265743228</v>
      </c>
      <c r="W56">
        <v>906.51627739340051</v>
      </c>
      <c r="X56">
        <v>1298.8302228089713</v>
      </c>
      <c r="Y56">
        <v>25.02842758549663</v>
      </c>
      <c r="Z56">
        <v>23.504007808938177</v>
      </c>
      <c r="AA56">
        <v>2.2362615174041598</v>
      </c>
      <c r="AB56">
        <v>85.556511614635895</v>
      </c>
      <c r="AC56">
        <v>1005.094168295038</v>
      </c>
      <c r="AD56">
        <v>263.58209413683608</v>
      </c>
      <c r="AE56">
        <v>82.103599112685032</v>
      </c>
      <c r="AF56">
        <v>288.55654488024334</v>
      </c>
      <c r="AG56">
        <v>80.721558100143</v>
      </c>
      <c r="AH56">
        <v>27.204422191000155</v>
      </c>
      <c r="AI56">
        <v>1655.1779185867006</v>
      </c>
      <c r="AJ56">
        <v>11459.641897977597</v>
      </c>
      <c r="AK56">
        <v>2266.2875668186298</v>
      </c>
      <c r="AL56">
        <v>974.40970832194489</v>
      </c>
      <c r="AM56">
        <v>542.45685707050939</v>
      </c>
      <c r="AN56">
        <v>11.634558615873615</v>
      </c>
      <c r="AO56">
        <v>61.940831539224277</v>
      </c>
      <c r="AP56">
        <v>48.872148099798203</v>
      </c>
      <c r="AQ56">
        <v>26.511624279617511</v>
      </c>
      <c r="AR56">
        <v>255.36312178570142</v>
      </c>
      <c r="AS56">
        <v>487.05150081071628</v>
      </c>
      <c r="AT56">
        <v>1038.6430879615268</v>
      </c>
      <c r="AU56">
        <v>701.11100945182989</v>
      </c>
      <c r="AV56">
        <v>2003.2659591772706</v>
      </c>
      <c r="AW56">
        <v>787.65066439138025</v>
      </c>
      <c r="AX56">
        <v>256.41469795147373</v>
      </c>
      <c r="AY56">
        <v>1283.7631789836487</v>
      </c>
      <c r="AZ56">
        <v>852.77680036422259</v>
      </c>
      <c r="BA56" s="110">
        <v>119.38741361202085</v>
      </c>
      <c r="BB56" s="112">
        <v>200.87345318860622</v>
      </c>
      <c r="BC56">
        <v>256.52104747365871</v>
      </c>
      <c r="BD56">
        <v>3115.6834818824473</v>
      </c>
      <c r="BE56">
        <v>690.42171640053539</v>
      </c>
      <c r="BF56">
        <v>2964.1751317769163</v>
      </c>
      <c r="BG56">
        <v>593.32868144395366</v>
      </c>
      <c r="BH56">
        <v>4368.6872053384823</v>
      </c>
      <c r="BI56">
        <v>63.915436869547193</v>
      </c>
      <c r="BJ56">
        <v>92.976613142685451</v>
      </c>
      <c r="BK56">
        <v>98.882823486320646</v>
      </c>
      <c r="BL56">
        <v>89.138178789666085</v>
      </c>
      <c r="BM56">
        <v>122.61874525792099</v>
      </c>
      <c r="BN56">
        <v>34.952280579164345</v>
      </c>
      <c r="BO56">
        <v>132.3982542787646</v>
      </c>
      <c r="BP56">
        <v>130.38905268352974</v>
      </c>
      <c r="BQ56">
        <v>94.972779246830456</v>
      </c>
      <c r="BR56">
        <v>1384.5172220461839</v>
      </c>
      <c r="BS56">
        <v>170.47681995873165</v>
      </c>
      <c r="BT56">
        <v>23.935795720814106</v>
      </c>
      <c r="BU56">
        <v>253.20517088640764</v>
      </c>
      <c r="BV56">
        <v>30.764837851360475</v>
      </c>
      <c r="BW56">
        <v>1021.9598916890895</v>
      </c>
      <c r="BX56">
        <v>118.96030694292834</v>
      </c>
      <c r="BY56">
        <v>376.60982318560292</v>
      </c>
      <c r="BZ56">
        <v>511.6314795919597</v>
      </c>
      <c r="CA56">
        <v>772.21293271356387</v>
      </c>
      <c r="CB56">
        <v>185.88914164821711</v>
      </c>
      <c r="CC56">
        <v>36.514031773455059</v>
      </c>
      <c r="CD56">
        <v>1000.3604948151395</v>
      </c>
      <c r="CE56">
        <v>107.76500413720308</v>
      </c>
      <c r="CF56">
        <v>718.53439003586971</v>
      </c>
      <c r="CG56">
        <v>76.738534053042812</v>
      </c>
      <c r="CH56">
        <v>2177.9204795695555</v>
      </c>
      <c r="CI56">
        <v>273.98001513807191</v>
      </c>
      <c r="CJ56">
        <v>0</v>
      </c>
      <c r="CK56">
        <v>0</v>
      </c>
      <c r="CN56" s="100"/>
      <c r="CP56" s="99"/>
    </row>
    <row r="57" spans="1:94" x14ac:dyDescent="0.25">
      <c r="A57" t="s">
        <v>108</v>
      </c>
      <c r="B57">
        <v>1562.1374481558371</v>
      </c>
      <c r="C57">
        <v>4783.8032840998803</v>
      </c>
      <c r="D57">
        <v>3682.463930213713</v>
      </c>
      <c r="E57">
        <v>1112.371036297772</v>
      </c>
      <c r="F57">
        <v>527.33942191154222</v>
      </c>
      <c r="G57">
        <v>368.67354922712019</v>
      </c>
      <c r="H57">
        <v>602.06893850422205</v>
      </c>
      <c r="I57">
        <v>90.498990071110882</v>
      </c>
      <c r="J57">
        <v>187.40082721028955</v>
      </c>
      <c r="K57">
        <v>8122.5388073991471</v>
      </c>
      <c r="L57">
        <v>117.68894856266269</v>
      </c>
      <c r="M57">
        <v>1694.2114621318221</v>
      </c>
      <c r="N57">
        <v>420.57930721187921</v>
      </c>
      <c r="O57">
        <v>250.6338065742213</v>
      </c>
      <c r="P57">
        <v>127.66506490882111</v>
      </c>
      <c r="Q57">
        <v>25.931152469953027</v>
      </c>
      <c r="R57">
        <v>191.50699391185381</v>
      </c>
      <c r="S57">
        <v>286.34949473068315</v>
      </c>
      <c r="T57">
        <v>45.977750172921617</v>
      </c>
      <c r="U57">
        <v>52.660054986442482</v>
      </c>
      <c r="V57">
        <v>604.10813199011488</v>
      </c>
      <c r="W57">
        <v>9935.3038161913009</v>
      </c>
      <c r="X57">
        <v>5905.4640871609172</v>
      </c>
      <c r="Y57">
        <v>191.23414006210487</v>
      </c>
      <c r="Z57">
        <v>376.9006533263111</v>
      </c>
      <c r="AA57">
        <v>116.96976184014372</v>
      </c>
      <c r="AB57">
        <v>1796.8340283067064</v>
      </c>
      <c r="AC57">
        <v>349.07577271294991</v>
      </c>
      <c r="AD57">
        <v>7873.3713135462758</v>
      </c>
      <c r="AE57">
        <v>1896.8422718930228</v>
      </c>
      <c r="AF57">
        <v>4582.743057741025</v>
      </c>
      <c r="AG57">
        <v>1897.0165670765534</v>
      </c>
      <c r="AH57">
        <v>1942.0872756213573</v>
      </c>
      <c r="AI57">
        <v>119.08280277920994</v>
      </c>
      <c r="AJ57">
        <v>1890.6035445014663</v>
      </c>
      <c r="AK57">
        <v>260.50514076219196</v>
      </c>
      <c r="AL57">
        <v>543.0468376139105</v>
      </c>
      <c r="AM57">
        <v>234.36878791604715</v>
      </c>
      <c r="AN57">
        <v>29.920430598625185</v>
      </c>
      <c r="AO57">
        <v>1733.6242783753808</v>
      </c>
      <c r="AP57">
        <v>254.26733878200901</v>
      </c>
      <c r="AQ57">
        <v>516.92547701388185</v>
      </c>
      <c r="AR57">
        <v>4034.2017453036806</v>
      </c>
      <c r="AS57">
        <v>248.9300050163605</v>
      </c>
      <c r="AT57">
        <v>1127.5099040008079</v>
      </c>
      <c r="AU57">
        <v>4622.6425692859639</v>
      </c>
      <c r="AV57">
        <v>4688.5058508994725</v>
      </c>
      <c r="AW57">
        <v>867.12586257872408</v>
      </c>
      <c r="AX57">
        <v>806.17477009287131</v>
      </c>
      <c r="AY57">
        <v>1926.3815367854534</v>
      </c>
      <c r="AZ57">
        <v>266.79439500486762</v>
      </c>
      <c r="BA57" s="110">
        <v>145.14340774661724</v>
      </c>
      <c r="BB57" s="112">
        <v>1109.4539333526511</v>
      </c>
      <c r="BC57">
        <v>887.94862658711281</v>
      </c>
      <c r="BD57">
        <v>476.43141817644738</v>
      </c>
      <c r="BE57">
        <v>6658.9301862334523</v>
      </c>
      <c r="BF57">
        <v>1259.8488741700075</v>
      </c>
      <c r="BG57">
        <v>1258.9669299088941</v>
      </c>
      <c r="BH57">
        <v>2136.0181356311946</v>
      </c>
      <c r="BI57">
        <v>643.7636520175181</v>
      </c>
      <c r="BJ57">
        <v>488.08082369224411</v>
      </c>
      <c r="BK57">
        <v>1707.0848201331728</v>
      </c>
      <c r="BL57">
        <v>948.80861260770121</v>
      </c>
      <c r="BM57">
        <v>872.22365993646827</v>
      </c>
      <c r="BN57">
        <v>164.66919164845444</v>
      </c>
      <c r="BO57">
        <v>975.49729145879814</v>
      </c>
      <c r="BP57">
        <v>834.43150883721887</v>
      </c>
      <c r="BQ57">
        <v>1518.6750908539084</v>
      </c>
      <c r="BR57">
        <v>757.68668244975663</v>
      </c>
      <c r="BS57">
        <v>1342.5375204475993</v>
      </c>
      <c r="BT57">
        <v>789.85876908276646</v>
      </c>
      <c r="BU57">
        <v>1301.6299864093628</v>
      </c>
      <c r="BV57">
        <v>158.15014888585048</v>
      </c>
      <c r="BW57">
        <v>5253.5010848058118</v>
      </c>
      <c r="BX57">
        <v>333.11306450076717</v>
      </c>
      <c r="BY57">
        <v>232.68142152000863</v>
      </c>
      <c r="BZ57">
        <v>451.69324829396794</v>
      </c>
      <c r="CA57">
        <v>6300.9563227894614</v>
      </c>
      <c r="CB57">
        <v>342.92719755578275</v>
      </c>
      <c r="CC57">
        <v>19.547005320635556</v>
      </c>
      <c r="CD57">
        <v>274.46838845999645</v>
      </c>
      <c r="CE57">
        <v>48.97132765046176</v>
      </c>
      <c r="CF57">
        <v>858.02740934033147</v>
      </c>
      <c r="CG57">
        <v>131.24848219062397</v>
      </c>
      <c r="CH57">
        <v>6387.1792028613809</v>
      </c>
      <c r="CI57">
        <v>600.00013524911856</v>
      </c>
      <c r="CJ57">
        <v>0</v>
      </c>
      <c r="CK57">
        <v>0</v>
      </c>
      <c r="CN57" s="100"/>
      <c r="CP57" s="99"/>
    </row>
    <row r="58" spans="1:94" x14ac:dyDescent="0.25">
      <c r="A58" t="s">
        <v>107</v>
      </c>
      <c r="B58">
        <v>173.14120975267267</v>
      </c>
      <c r="C58">
        <v>4585.8803349917998</v>
      </c>
      <c r="D58">
        <v>196.09485309756283</v>
      </c>
      <c r="E58">
        <v>581.59660057567817</v>
      </c>
      <c r="F58">
        <v>204.44224863487935</v>
      </c>
      <c r="G58">
        <v>75.849357633701217</v>
      </c>
      <c r="H58">
        <v>945.54431483750864</v>
      </c>
      <c r="I58">
        <v>76.504269866251207</v>
      </c>
      <c r="J58">
        <v>3964.2025160988846</v>
      </c>
      <c r="K58">
        <v>316.22974303969954</v>
      </c>
      <c r="L58">
        <v>7.3076885026235887</v>
      </c>
      <c r="M58">
        <v>2426.7267842706151</v>
      </c>
      <c r="N58">
        <v>956.84183257520885</v>
      </c>
      <c r="O58">
        <v>1639.4970478829009</v>
      </c>
      <c r="P58">
        <v>3050.601794116526</v>
      </c>
      <c r="Q58">
        <v>509.24713449459085</v>
      </c>
      <c r="R58">
        <v>681.68838483681759</v>
      </c>
      <c r="S58">
        <v>1389.8524391969534</v>
      </c>
      <c r="T58">
        <v>679.00258240050562</v>
      </c>
      <c r="U58">
        <v>247.23657512471434</v>
      </c>
      <c r="V58">
        <v>1435.4004249670311</v>
      </c>
      <c r="W58">
        <v>8012.9547117255925</v>
      </c>
      <c r="X58">
        <v>12143.219084152024</v>
      </c>
      <c r="Y58">
        <v>107.21518311506269</v>
      </c>
      <c r="Z58">
        <v>280.04652589002586</v>
      </c>
      <c r="AA58">
        <v>1.7188743881567019</v>
      </c>
      <c r="AB58">
        <v>355.04249093548924</v>
      </c>
      <c r="AC58">
        <v>3404.1252059530352</v>
      </c>
      <c r="AD58">
        <v>46.782312958169577</v>
      </c>
      <c r="AE58">
        <v>179.81372144992076</v>
      </c>
      <c r="AF58">
        <v>594.07242655629716</v>
      </c>
      <c r="AG58">
        <v>224.75338942284134</v>
      </c>
      <c r="AH58">
        <v>43.587307729040283</v>
      </c>
      <c r="AI58">
        <v>726.96830361886464</v>
      </c>
      <c r="AJ58">
        <v>7068.8393075345439</v>
      </c>
      <c r="AK58">
        <v>470.33320740135366</v>
      </c>
      <c r="AL58">
        <v>3786.941325496739</v>
      </c>
      <c r="AM58">
        <v>266.24171341393583</v>
      </c>
      <c r="AN58">
        <v>36.933086984876944</v>
      </c>
      <c r="AO58">
        <v>171.17272510624375</v>
      </c>
      <c r="AP58">
        <v>70.129183083948845</v>
      </c>
      <c r="AQ58">
        <v>217.04205857958962</v>
      </c>
      <c r="AR58">
        <v>1494.7875444706681</v>
      </c>
      <c r="AS58">
        <v>1957.8289529547351</v>
      </c>
      <c r="AT58">
        <v>6266.9934293783544</v>
      </c>
      <c r="AU58">
        <v>2335.7675987469602</v>
      </c>
      <c r="AV58">
        <v>3361.6641729667554</v>
      </c>
      <c r="AW58">
        <v>950.22396420208213</v>
      </c>
      <c r="AX58">
        <v>633.46685341058605</v>
      </c>
      <c r="AY58">
        <v>1832.5534041968392</v>
      </c>
      <c r="AZ58">
        <v>2271.0574836907294</v>
      </c>
      <c r="BA58" s="110">
        <v>665.40192171105548</v>
      </c>
      <c r="BB58" s="112">
        <v>365.11289867059656</v>
      </c>
      <c r="BC58">
        <v>1293.1004449052725</v>
      </c>
      <c r="BD58">
        <v>1407.4272736811702</v>
      </c>
      <c r="BE58">
        <v>6144.6762502930123</v>
      </c>
      <c r="BF58">
        <v>11266.630769562222</v>
      </c>
      <c r="BG58">
        <v>387.89365752876876</v>
      </c>
      <c r="BH58">
        <v>1243.9098844029568</v>
      </c>
      <c r="BI58">
        <v>53.8135057117711</v>
      </c>
      <c r="BJ58">
        <v>74.370317517743871</v>
      </c>
      <c r="BK58">
        <v>624.21491189636924</v>
      </c>
      <c r="BL58">
        <v>215.57693228861174</v>
      </c>
      <c r="BM58">
        <v>87.55329363416341</v>
      </c>
      <c r="BN58">
        <v>91.472015917915058</v>
      </c>
      <c r="BO58">
        <v>143.82606878176813</v>
      </c>
      <c r="BP58">
        <v>94.645997261973235</v>
      </c>
      <c r="BQ58">
        <v>738.56543570325346</v>
      </c>
      <c r="BR58">
        <v>519.52866483500873</v>
      </c>
      <c r="BS58">
        <v>109.0432186309277</v>
      </c>
      <c r="BT58">
        <v>19.336907382038422</v>
      </c>
      <c r="BU58">
        <v>875.29237485402052</v>
      </c>
      <c r="BV58">
        <v>106.34943943145873</v>
      </c>
      <c r="BW58">
        <v>3532.7623739698256</v>
      </c>
      <c r="BX58">
        <v>287.12319718799523</v>
      </c>
      <c r="BY58">
        <v>240.62378297019433</v>
      </c>
      <c r="BZ58">
        <v>664.39303127460767</v>
      </c>
      <c r="CA58">
        <v>3171.3033457512211</v>
      </c>
      <c r="CB58">
        <v>1248.753892799157</v>
      </c>
      <c r="CC58">
        <v>239.78327654170189</v>
      </c>
      <c r="CD58">
        <v>9121.4696490377646</v>
      </c>
      <c r="CE58">
        <v>856.48076753313524</v>
      </c>
      <c r="CF58">
        <v>7130.0549411424026</v>
      </c>
      <c r="CG58">
        <v>465.9301250932848</v>
      </c>
      <c r="CH58">
        <v>4739.8542242653639</v>
      </c>
      <c r="CI58">
        <v>800.42113841778689</v>
      </c>
      <c r="CJ58">
        <v>0</v>
      </c>
      <c r="CK58">
        <v>0</v>
      </c>
      <c r="CN58" s="100"/>
      <c r="CP58" s="99"/>
    </row>
    <row r="59" spans="1:94" x14ac:dyDescent="0.25">
      <c r="A59" t="s">
        <v>106</v>
      </c>
      <c r="B59">
        <v>8.3514019636379491</v>
      </c>
      <c r="C59">
        <v>246.5872893246065</v>
      </c>
      <c r="D59">
        <v>43.918748277571204</v>
      </c>
      <c r="E59">
        <v>67.218517300730056</v>
      </c>
      <c r="F59">
        <v>43.932213451684461</v>
      </c>
      <c r="G59">
        <v>0.98619313646603335</v>
      </c>
      <c r="H59">
        <v>102.86725728107142</v>
      </c>
      <c r="I59">
        <v>11.613226308927814</v>
      </c>
      <c r="J59">
        <v>3643.2098551996678</v>
      </c>
      <c r="K59">
        <v>21.819387670406773</v>
      </c>
      <c r="L59">
        <v>6.9841459983086649</v>
      </c>
      <c r="M59">
        <v>423.69668299588528</v>
      </c>
      <c r="N59">
        <v>16.356116730977266</v>
      </c>
      <c r="O59">
        <v>62.302102512860969</v>
      </c>
      <c r="P59">
        <v>26.887149142049108</v>
      </c>
      <c r="Q59">
        <v>71.93434917516349</v>
      </c>
      <c r="R59">
        <v>336.97901692072747</v>
      </c>
      <c r="S59">
        <v>1306.038518866332</v>
      </c>
      <c r="T59">
        <v>106.53529909522518</v>
      </c>
      <c r="U59">
        <v>76.361548261645325</v>
      </c>
      <c r="V59">
        <v>3373.2613908181283</v>
      </c>
      <c r="W59">
        <v>2197.167493941698</v>
      </c>
      <c r="X59">
        <v>1551.0835769904406</v>
      </c>
      <c r="Y59">
        <v>7.7865591045015874</v>
      </c>
      <c r="Z59">
        <v>38.529000100751247</v>
      </c>
      <c r="AA59">
        <v>0.17231758123446383</v>
      </c>
      <c r="AB59">
        <v>68.005434719366718</v>
      </c>
      <c r="AC59">
        <v>9360.93512306099</v>
      </c>
      <c r="AD59">
        <v>2.0591312155613002</v>
      </c>
      <c r="AE59">
        <v>3.4855881072408814</v>
      </c>
      <c r="AF59">
        <v>269.92304243039996</v>
      </c>
      <c r="AG59">
        <v>161.79669740029883</v>
      </c>
      <c r="AH59">
        <v>0.85973788155613584</v>
      </c>
      <c r="AI59">
        <v>5.2215242384641396</v>
      </c>
      <c r="AJ59">
        <v>38.943033980021347</v>
      </c>
      <c r="AK59">
        <v>21.909725103420353</v>
      </c>
      <c r="AL59">
        <v>2426.3286458420234</v>
      </c>
      <c r="AM59">
        <v>12.302097830696374</v>
      </c>
      <c r="AN59">
        <v>5.2583617551064243</v>
      </c>
      <c r="AO59">
        <v>114.01943530580057</v>
      </c>
      <c r="AP59">
        <v>20.963357052432908</v>
      </c>
      <c r="AQ59">
        <v>50.827907903012168</v>
      </c>
      <c r="AR59">
        <v>107.45256041017169</v>
      </c>
      <c r="AS59">
        <v>906.59208843241629</v>
      </c>
      <c r="AT59">
        <v>17035.074029516185</v>
      </c>
      <c r="AU59">
        <v>118.59893447290487</v>
      </c>
      <c r="AV59">
        <v>20.958055511612496</v>
      </c>
      <c r="AW59">
        <v>19.069501466526464</v>
      </c>
      <c r="AX59">
        <v>80.752748140802098</v>
      </c>
      <c r="AY59">
        <v>37958.633659902989</v>
      </c>
      <c r="AZ59">
        <v>3386.7394914795832</v>
      </c>
      <c r="BA59" s="110">
        <v>203.64161453912001</v>
      </c>
      <c r="BB59" s="112">
        <v>100.16083964321771</v>
      </c>
      <c r="BC59">
        <v>1418.9487949465242</v>
      </c>
      <c r="BD59">
        <v>231.77553109921232</v>
      </c>
      <c r="BE59">
        <v>607.74135472015189</v>
      </c>
      <c r="BF59">
        <v>822.99101203586713</v>
      </c>
      <c r="BG59">
        <v>29476.680994525908</v>
      </c>
      <c r="BH59">
        <v>101.89724994217936</v>
      </c>
      <c r="BI59">
        <v>61.765500770207431</v>
      </c>
      <c r="BJ59">
        <v>3.1728873612848267</v>
      </c>
      <c r="BK59">
        <v>183.22906661557079</v>
      </c>
      <c r="BL59">
        <v>5.7602320221241277</v>
      </c>
      <c r="BM59">
        <v>3.4028822343843048</v>
      </c>
      <c r="BN59">
        <v>1.1481075775787957</v>
      </c>
      <c r="BO59">
        <v>3.0471950855288163</v>
      </c>
      <c r="BP59">
        <v>3.0873341931476377</v>
      </c>
      <c r="BQ59">
        <v>103.11644483477261</v>
      </c>
      <c r="BR59">
        <v>29.205119455423826</v>
      </c>
      <c r="BS59">
        <v>117.30136474344704</v>
      </c>
      <c r="BT59">
        <v>9.0966751115424351</v>
      </c>
      <c r="BU59">
        <v>11.112799870647843</v>
      </c>
      <c r="BV59">
        <v>1.3502231605233508</v>
      </c>
      <c r="BW59">
        <v>44.852305789855585</v>
      </c>
      <c r="BX59">
        <v>653.46795323782533</v>
      </c>
      <c r="BY59">
        <v>93.897602881942859</v>
      </c>
      <c r="BZ59">
        <v>150.80376574832982</v>
      </c>
      <c r="CA59">
        <v>630.37310345261039</v>
      </c>
      <c r="CB59">
        <v>2376.9439751238133</v>
      </c>
      <c r="CC59">
        <v>569.71811307028088</v>
      </c>
      <c r="CD59">
        <v>2171.6796709038304</v>
      </c>
      <c r="CE59">
        <v>1379.140215114558</v>
      </c>
      <c r="CF59">
        <v>16913.244370308301</v>
      </c>
      <c r="CG59">
        <v>616.56183500286647</v>
      </c>
      <c r="CH59">
        <v>487.87164123422775</v>
      </c>
      <c r="CI59">
        <v>116.44804225059559</v>
      </c>
      <c r="CJ59">
        <v>0</v>
      </c>
      <c r="CK59">
        <v>0</v>
      </c>
      <c r="CN59" s="100"/>
      <c r="CP59" s="99"/>
    </row>
    <row r="60" spans="1:94" x14ac:dyDescent="0.25">
      <c r="A60" t="s">
        <v>105</v>
      </c>
      <c r="B60">
        <v>2689.4273772646825</v>
      </c>
      <c r="C60">
        <v>5023.707994871047</v>
      </c>
      <c r="D60">
        <v>674.54905356061727</v>
      </c>
      <c r="E60">
        <v>1476.1886309507368</v>
      </c>
      <c r="F60">
        <v>220.40186373509303</v>
      </c>
      <c r="G60">
        <v>542.06361768323018</v>
      </c>
      <c r="H60">
        <v>120.35696924527065</v>
      </c>
      <c r="I60">
        <v>421.87988026171644</v>
      </c>
      <c r="J60">
        <v>351.17582289557123</v>
      </c>
      <c r="K60">
        <v>17658.50280284699</v>
      </c>
      <c r="L60">
        <v>9.0171125325549575</v>
      </c>
      <c r="M60">
        <v>198.75553220623468</v>
      </c>
      <c r="N60">
        <v>1229.2935806817177</v>
      </c>
      <c r="O60">
        <v>146.04296265215328</v>
      </c>
      <c r="P60">
        <v>485.41883279906216</v>
      </c>
      <c r="Q60">
        <v>211.24426034721506</v>
      </c>
      <c r="R60">
        <v>3009.5628857485781</v>
      </c>
      <c r="S60">
        <v>4729.4958580520788</v>
      </c>
      <c r="T60">
        <v>428.70311211421182</v>
      </c>
      <c r="U60">
        <v>4136.0298226476898</v>
      </c>
      <c r="V60">
        <v>1360.1276276386736</v>
      </c>
      <c r="W60">
        <v>406.18044520710254</v>
      </c>
      <c r="X60">
        <v>456.85350324346234</v>
      </c>
      <c r="Y60">
        <v>881.17763483628391</v>
      </c>
      <c r="Z60">
        <v>73.831496862295921</v>
      </c>
      <c r="AA60">
        <v>3.6846652943132772</v>
      </c>
      <c r="AB60">
        <v>2323.9917624517502</v>
      </c>
      <c r="AC60">
        <v>418.36285805526467</v>
      </c>
      <c r="AD60">
        <v>6490.7240792733492</v>
      </c>
      <c r="AE60">
        <v>7866.064668690974</v>
      </c>
      <c r="AF60">
        <v>1939.4843593863382</v>
      </c>
      <c r="AG60">
        <v>678.23149981299559</v>
      </c>
      <c r="AH60">
        <v>3666.2853966152679</v>
      </c>
      <c r="AI60">
        <v>69.874847328225997</v>
      </c>
      <c r="AJ60">
        <v>1098.9651197594073</v>
      </c>
      <c r="AK60">
        <v>422.46078518063376</v>
      </c>
      <c r="AL60">
        <v>540.7475058845688</v>
      </c>
      <c r="AM60">
        <v>42.587980259229894</v>
      </c>
      <c r="AN60">
        <v>4.9876892763518335</v>
      </c>
      <c r="AO60">
        <v>1804.8979269925912</v>
      </c>
      <c r="AP60">
        <v>1287.3578669292986</v>
      </c>
      <c r="AQ60">
        <v>1726.5815089387654</v>
      </c>
      <c r="AR60">
        <v>4729.8356864837751</v>
      </c>
      <c r="AS60">
        <v>457.82652341172809</v>
      </c>
      <c r="AT60">
        <v>855.02067976593855</v>
      </c>
      <c r="AU60">
        <v>3004.0254578700924</v>
      </c>
      <c r="AV60">
        <v>1766.0377251216721</v>
      </c>
      <c r="AW60">
        <v>379.13597712861099</v>
      </c>
      <c r="AX60">
        <v>1942.0581384007933</v>
      </c>
      <c r="AY60">
        <v>792.6443397261761</v>
      </c>
      <c r="AZ60">
        <v>465.42647085413853</v>
      </c>
      <c r="BA60" s="110">
        <v>81.826449506491599</v>
      </c>
      <c r="BB60" s="112">
        <v>133.63941440008441</v>
      </c>
      <c r="BC60">
        <v>105.19410812512642</v>
      </c>
      <c r="BD60">
        <v>162.17591319853642</v>
      </c>
      <c r="BE60">
        <v>8450.3710564217072</v>
      </c>
      <c r="BF60">
        <v>433.65100271464786</v>
      </c>
      <c r="BG60">
        <v>138.78797872876433</v>
      </c>
      <c r="BH60">
        <v>22678.50734152615</v>
      </c>
      <c r="BI60">
        <v>620.56376971961197</v>
      </c>
      <c r="BJ60">
        <v>2814.2334192419135</v>
      </c>
      <c r="BK60">
        <v>1314.450738417469</v>
      </c>
      <c r="BL60">
        <v>1318.5940445552817</v>
      </c>
      <c r="BM60">
        <v>2078.6288300282213</v>
      </c>
      <c r="BN60">
        <v>623.56833875264124</v>
      </c>
      <c r="BO60">
        <v>3178.2920034307067</v>
      </c>
      <c r="BP60">
        <v>1272.6658821545402</v>
      </c>
      <c r="BQ60">
        <v>1037.278793919982</v>
      </c>
      <c r="BR60">
        <v>139.73573012502521</v>
      </c>
      <c r="BS60">
        <v>1645.0279255036726</v>
      </c>
      <c r="BT60">
        <v>1310.5327590242989</v>
      </c>
      <c r="BU60">
        <v>3174.9978683498762</v>
      </c>
      <c r="BV60">
        <v>385.7673769309369</v>
      </c>
      <c r="BW60">
        <v>12814.590106090562</v>
      </c>
      <c r="BX60">
        <v>86.017982225883884</v>
      </c>
      <c r="BY60">
        <v>66.954136939040083</v>
      </c>
      <c r="BZ60">
        <v>217.03830983873326</v>
      </c>
      <c r="CA60">
        <v>2431.4036752943721</v>
      </c>
      <c r="CB60">
        <v>368.70092231101268</v>
      </c>
      <c r="CC60">
        <v>43.125690917104336</v>
      </c>
      <c r="CD60">
        <v>428.61853511993286</v>
      </c>
      <c r="CE60">
        <v>275.17309793476801</v>
      </c>
      <c r="CF60">
        <v>444.28134221735309</v>
      </c>
      <c r="CG60">
        <v>293.13222256797877</v>
      </c>
      <c r="CH60">
        <v>12256.448216175857</v>
      </c>
      <c r="CI60">
        <v>270.23227868569785</v>
      </c>
      <c r="CJ60">
        <v>0</v>
      </c>
      <c r="CK60">
        <v>0</v>
      </c>
      <c r="CN60" s="100"/>
      <c r="CP60" s="99"/>
    </row>
    <row r="61" spans="1:94" x14ac:dyDescent="0.25">
      <c r="A61" t="s">
        <v>104</v>
      </c>
      <c r="B61">
        <v>760.87580682236103</v>
      </c>
      <c r="C61">
        <v>3066.2705800450785</v>
      </c>
      <c r="D61">
        <v>783.65073831498012</v>
      </c>
      <c r="E61">
        <v>594.42238152797017</v>
      </c>
      <c r="F61">
        <v>189.8801161136156</v>
      </c>
      <c r="G61">
        <v>809.51455301397345</v>
      </c>
      <c r="H61">
        <v>631.7649168467774</v>
      </c>
      <c r="I61">
        <v>113.97331666175347</v>
      </c>
      <c r="J61">
        <v>96.872041667871187</v>
      </c>
      <c r="K61">
        <v>7419.3227688218985</v>
      </c>
      <c r="L61">
        <v>11.270274793385683</v>
      </c>
      <c r="M61">
        <v>206.11297181248193</v>
      </c>
      <c r="N61">
        <v>138.48233501350285</v>
      </c>
      <c r="O61">
        <v>110.94331570813296</v>
      </c>
      <c r="P61">
        <v>61.206445574112486</v>
      </c>
      <c r="Q61">
        <v>13.829575372878679</v>
      </c>
      <c r="R61">
        <v>158.15657588399878</v>
      </c>
      <c r="S61">
        <v>281.2444855258953</v>
      </c>
      <c r="T61">
        <v>20.825463310629956</v>
      </c>
      <c r="U61">
        <v>44.539802709363322</v>
      </c>
      <c r="V61">
        <v>258.50896483252995</v>
      </c>
      <c r="W61">
        <v>2027.4062507185674</v>
      </c>
      <c r="X61">
        <v>2121.7254188025277</v>
      </c>
      <c r="Y61">
        <v>458.68325885975196</v>
      </c>
      <c r="Z61">
        <v>477.14329723578874</v>
      </c>
      <c r="AA61">
        <v>241.7018812830085</v>
      </c>
      <c r="AB61">
        <v>462.80172268178057</v>
      </c>
      <c r="AC61">
        <v>154.56043784847353</v>
      </c>
      <c r="AD61">
        <v>2734.4899392402581</v>
      </c>
      <c r="AE61">
        <v>4312.7308213909873</v>
      </c>
      <c r="AF61">
        <v>2058.8134808222189</v>
      </c>
      <c r="AG61">
        <v>1036.6884130874309</v>
      </c>
      <c r="AH61">
        <v>1941.8734612952646</v>
      </c>
      <c r="AI61">
        <v>36.094960251610281</v>
      </c>
      <c r="AJ61">
        <v>715.78441470073767</v>
      </c>
      <c r="AK61">
        <v>97.48584098975364</v>
      </c>
      <c r="AL61">
        <v>306.54353911896658</v>
      </c>
      <c r="AM61">
        <v>53.463499872600309</v>
      </c>
      <c r="AN61">
        <v>4.7972734496508824</v>
      </c>
      <c r="AO61">
        <v>445.99001429099974</v>
      </c>
      <c r="AP61">
        <v>334.85908915104318</v>
      </c>
      <c r="AQ61">
        <v>439.05849728094671</v>
      </c>
      <c r="AR61">
        <v>4179.5585142555774</v>
      </c>
      <c r="AS61">
        <v>219.76438198638658</v>
      </c>
      <c r="AT61">
        <v>657.39158312216284</v>
      </c>
      <c r="AU61">
        <v>3903.754911368691</v>
      </c>
      <c r="AV61">
        <v>1509.9695565113573</v>
      </c>
      <c r="AW61">
        <v>894.59658516088348</v>
      </c>
      <c r="AX61">
        <v>749.85087605572585</v>
      </c>
      <c r="AY61">
        <v>1391.101850911085</v>
      </c>
      <c r="AZ61">
        <v>287.06802307974141</v>
      </c>
      <c r="BA61" s="110">
        <v>269.913743056052</v>
      </c>
      <c r="BB61" s="112">
        <v>317.49327135564198</v>
      </c>
      <c r="BC61">
        <v>512.68068601779999</v>
      </c>
      <c r="BD61">
        <v>197.07614966132351</v>
      </c>
      <c r="BE61">
        <v>3890.3019604091592</v>
      </c>
      <c r="BF61">
        <v>601.58476209918365</v>
      </c>
      <c r="BG61">
        <v>211.24220238194999</v>
      </c>
      <c r="BH61">
        <v>2094.3664604289047</v>
      </c>
      <c r="BI61">
        <v>1037.2627680632982</v>
      </c>
      <c r="BJ61">
        <v>403.58669086813012</v>
      </c>
      <c r="BK61">
        <v>1232.6663978661559</v>
      </c>
      <c r="BL61">
        <v>1470.4947255610534</v>
      </c>
      <c r="BM61">
        <v>1678.1032523291142</v>
      </c>
      <c r="BN61">
        <v>175.18663041770992</v>
      </c>
      <c r="BO61">
        <v>1248.3609554676757</v>
      </c>
      <c r="BP61">
        <v>539.0915363543611</v>
      </c>
      <c r="BQ61">
        <v>552.16705501497415</v>
      </c>
      <c r="BR61">
        <v>94.605433294056624</v>
      </c>
      <c r="BS61">
        <v>795.98589149271629</v>
      </c>
      <c r="BT61">
        <v>725.68364793624085</v>
      </c>
      <c r="BU61">
        <v>741.59605203928925</v>
      </c>
      <c r="BV61">
        <v>90.105119940196928</v>
      </c>
      <c r="BW61">
        <v>2993.1514367024029</v>
      </c>
      <c r="BX61">
        <v>123.22536674669449</v>
      </c>
      <c r="BY61">
        <v>72.905146094180523</v>
      </c>
      <c r="BZ61">
        <v>187.7818249289374</v>
      </c>
      <c r="CA61">
        <v>2632.1184919865054</v>
      </c>
      <c r="CB61">
        <v>216.63929579531271</v>
      </c>
      <c r="CC61">
        <v>13.363107318964055</v>
      </c>
      <c r="CD61">
        <v>95.118692471366458</v>
      </c>
      <c r="CE61">
        <v>32.810649633925685</v>
      </c>
      <c r="CF61">
        <v>286.41602440010178</v>
      </c>
      <c r="CG61">
        <v>82.654965503636703</v>
      </c>
      <c r="CH61">
        <v>3704.6252650519632</v>
      </c>
      <c r="CI61">
        <v>345.30480449949823</v>
      </c>
      <c r="CJ61">
        <v>0</v>
      </c>
      <c r="CK61">
        <v>0</v>
      </c>
      <c r="CN61" s="100"/>
      <c r="CP61" s="99"/>
    </row>
    <row r="62" spans="1:94" x14ac:dyDescent="0.25">
      <c r="A62" t="s">
        <v>103</v>
      </c>
      <c r="B62">
        <v>1694.1010311858408</v>
      </c>
      <c r="C62">
        <v>3314.0109360560946</v>
      </c>
      <c r="D62">
        <v>407.76430645984323</v>
      </c>
      <c r="E62">
        <v>320.29000283702771</v>
      </c>
      <c r="F62">
        <v>107.56466739192476</v>
      </c>
      <c r="G62">
        <v>271.10389962185832</v>
      </c>
      <c r="H62">
        <v>5.9715778597888587</v>
      </c>
      <c r="I62">
        <v>141.65330890718084</v>
      </c>
      <c r="J62">
        <v>198.9575775625421</v>
      </c>
      <c r="K62">
        <v>11935.948057735854</v>
      </c>
      <c r="L62">
        <v>6.3306192625220392</v>
      </c>
      <c r="M62">
        <v>103.96684415717485</v>
      </c>
      <c r="N62">
        <v>775.15541299605002</v>
      </c>
      <c r="O62">
        <v>101.11950142189643</v>
      </c>
      <c r="P62">
        <v>304.5645329964334</v>
      </c>
      <c r="Q62">
        <v>25.461912929322285</v>
      </c>
      <c r="R62">
        <v>203.64374771243931</v>
      </c>
      <c r="S62">
        <v>314.4867506048534</v>
      </c>
      <c r="T62">
        <v>16.372514489867768</v>
      </c>
      <c r="U62">
        <v>59.413326062059781</v>
      </c>
      <c r="V62">
        <v>340.39450545087942</v>
      </c>
      <c r="W62">
        <v>212.34209949594796</v>
      </c>
      <c r="X62">
        <v>292.89965520664424</v>
      </c>
      <c r="Y62">
        <v>767.38219974210062</v>
      </c>
      <c r="Z62">
        <v>40.170788098643754</v>
      </c>
      <c r="AA62">
        <v>0.65068841931142418</v>
      </c>
      <c r="AB62">
        <v>449.13669491833656</v>
      </c>
      <c r="AC62">
        <v>240.52294165213243</v>
      </c>
      <c r="AD62">
        <v>4474.2606399764909</v>
      </c>
      <c r="AE62">
        <v>1831.1663001848503</v>
      </c>
      <c r="AF62">
        <v>1296.5399282237861</v>
      </c>
      <c r="AG62">
        <v>447.89728451416516</v>
      </c>
      <c r="AH62">
        <v>1776.1577819407562</v>
      </c>
      <c r="AI62">
        <v>44.015028575459937</v>
      </c>
      <c r="AJ62">
        <v>801.47095262249798</v>
      </c>
      <c r="AK62">
        <v>145.64773645176129</v>
      </c>
      <c r="AL62">
        <v>454.49656666968849</v>
      </c>
      <c r="AM62">
        <v>28.784808380439909</v>
      </c>
      <c r="AN62">
        <v>3.1449944244297368</v>
      </c>
      <c r="AO62">
        <v>532.98723854719822</v>
      </c>
      <c r="AP62">
        <v>1002.0123062994536</v>
      </c>
      <c r="AQ62">
        <v>1329.628584283955</v>
      </c>
      <c r="AR62">
        <v>3549.5170885170492</v>
      </c>
      <c r="AS62">
        <v>387.41771405809544</v>
      </c>
      <c r="AT62">
        <v>640.74026150243185</v>
      </c>
      <c r="AU62">
        <v>1279.0495202135357</v>
      </c>
      <c r="AV62">
        <v>538.16385816682771</v>
      </c>
      <c r="AW62">
        <v>196.09030731319783</v>
      </c>
      <c r="AX62">
        <v>239.47360881060342</v>
      </c>
      <c r="AY62">
        <v>610.99817175258443</v>
      </c>
      <c r="AZ62">
        <v>352.79979923003742</v>
      </c>
      <c r="BA62" s="110">
        <v>9.5143918184723262</v>
      </c>
      <c r="BB62" s="112">
        <v>40.202369367210686</v>
      </c>
      <c r="BC62">
        <v>44.095147356847868</v>
      </c>
      <c r="BD62">
        <v>118.19035964329224</v>
      </c>
      <c r="BE62">
        <v>2747.3418114562605</v>
      </c>
      <c r="BF62">
        <v>315.11111950680043</v>
      </c>
      <c r="BG62">
        <v>95.107601441576151</v>
      </c>
      <c r="BH62">
        <v>3052.156383504896</v>
      </c>
      <c r="BI62">
        <v>241.86868643355484</v>
      </c>
      <c r="BJ62">
        <v>811.48656564050088</v>
      </c>
      <c r="BK62">
        <v>270.36599147306339</v>
      </c>
      <c r="BL62">
        <v>758.13089442665853</v>
      </c>
      <c r="BM62">
        <v>525.12649574205</v>
      </c>
      <c r="BN62">
        <v>86.234366988186309</v>
      </c>
      <c r="BO62">
        <v>979.01741554580155</v>
      </c>
      <c r="BP62">
        <v>437.95582308710254</v>
      </c>
      <c r="BQ62">
        <v>266.02828694512704</v>
      </c>
      <c r="BR62">
        <v>105.14930134982465</v>
      </c>
      <c r="BS62">
        <v>1048.5141470828178</v>
      </c>
      <c r="BT62">
        <v>826.80481591116541</v>
      </c>
      <c r="BU62">
        <v>2044.6788289652186</v>
      </c>
      <c r="BV62">
        <v>248.431785223867</v>
      </c>
      <c r="BW62">
        <v>8252.5161207141846</v>
      </c>
      <c r="BX62">
        <v>64.044399506022742</v>
      </c>
      <c r="BY62">
        <v>51.376533681387706</v>
      </c>
      <c r="BZ62">
        <v>165.10336785773853</v>
      </c>
      <c r="CA62">
        <v>1075.0539617823761</v>
      </c>
      <c r="CB62">
        <v>160.84407863502466</v>
      </c>
      <c r="CC62">
        <v>11.191481209163955</v>
      </c>
      <c r="CD62">
        <v>111.72497104272603</v>
      </c>
      <c r="CE62">
        <v>33.400219217883034</v>
      </c>
      <c r="CF62">
        <v>217.94655817111482</v>
      </c>
      <c r="CG62">
        <v>61.852717516563182</v>
      </c>
      <c r="CH62">
        <v>6971.8392853113619</v>
      </c>
      <c r="CI62">
        <v>202.87540287011973</v>
      </c>
      <c r="CJ62">
        <v>0</v>
      </c>
      <c r="CK62">
        <v>0</v>
      </c>
      <c r="CN62" s="100"/>
      <c r="CP62" s="99"/>
    </row>
    <row r="63" spans="1:94" x14ac:dyDescent="0.25">
      <c r="A63" t="s">
        <v>102</v>
      </c>
      <c r="B63">
        <v>162.01348970935197</v>
      </c>
      <c r="C63">
        <v>377.44721593874505</v>
      </c>
      <c r="D63">
        <v>601.34016011037795</v>
      </c>
      <c r="E63">
        <v>405.75748721905916</v>
      </c>
      <c r="F63">
        <v>148.24783337535197</v>
      </c>
      <c r="G63">
        <v>99.211975944835544</v>
      </c>
      <c r="H63">
        <v>7.2325762409276662</v>
      </c>
      <c r="I63">
        <v>486.20399536626405</v>
      </c>
      <c r="J63">
        <v>84.090627471216976</v>
      </c>
      <c r="K63">
        <v>984.92922518759144</v>
      </c>
      <c r="L63">
        <v>54.963988994708913</v>
      </c>
      <c r="M63">
        <v>902.08564398577005</v>
      </c>
      <c r="N63">
        <v>70.627280369000431</v>
      </c>
      <c r="O63">
        <v>139.97030758032417</v>
      </c>
      <c r="P63">
        <v>76.001591591133263</v>
      </c>
      <c r="Q63">
        <v>8.139387766652197</v>
      </c>
      <c r="R63">
        <v>202.79333696193399</v>
      </c>
      <c r="S63">
        <v>437.41540619530014</v>
      </c>
      <c r="T63">
        <v>26.822225285006873</v>
      </c>
      <c r="U63">
        <v>21.610232672680603</v>
      </c>
      <c r="V63">
        <v>296.73938407066714</v>
      </c>
      <c r="W63">
        <v>36470.901648046754</v>
      </c>
      <c r="X63">
        <v>15379.139989973834</v>
      </c>
      <c r="Y63">
        <v>155.2499901163705</v>
      </c>
      <c r="Z63">
        <v>224.93941244659499</v>
      </c>
      <c r="AA63">
        <v>299.59750361857374</v>
      </c>
      <c r="AB63">
        <v>434.45729987920674</v>
      </c>
      <c r="AC63">
        <v>230.4483749498157</v>
      </c>
      <c r="AD63">
        <v>542.7564996994073</v>
      </c>
      <c r="AE63">
        <v>64.467007731245346</v>
      </c>
      <c r="AF63">
        <v>298.5793869303655</v>
      </c>
      <c r="AG63">
        <v>5165.6896702214954</v>
      </c>
      <c r="AH63">
        <v>389.72663708545065</v>
      </c>
      <c r="AI63">
        <v>54.81633135164455</v>
      </c>
      <c r="AJ63">
        <v>1457.3872833878422</v>
      </c>
      <c r="AK63">
        <v>101.88618973633017</v>
      </c>
      <c r="AL63">
        <v>226.28418117474897</v>
      </c>
      <c r="AM63">
        <v>64.677404631439146</v>
      </c>
      <c r="AN63">
        <v>25.948449912167913</v>
      </c>
      <c r="AO63">
        <v>82.032597784775476</v>
      </c>
      <c r="AP63">
        <v>26.161787105915412</v>
      </c>
      <c r="AQ63">
        <v>60.408642363563906</v>
      </c>
      <c r="AR63">
        <v>7957.1839400706176</v>
      </c>
      <c r="AS63">
        <v>141.32876345828609</v>
      </c>
      <c r="AT63">
        <v>670.12628754996808</v>
      </c>
      <c r="AU63">
        <v>569.35847000440253</v>
      </c>
      <c r="AV63">
        <v>85.96612010213677</v>
      </c>
      <c r="AW63">
        <v>69.879665678713039</v>
      </c>
      <c r="AX63">
        <v>332.41260134919435</v>
      </c>
      <c r="AY63">
        <v>1238.4233242845678</v>
      </c>
      <c r="AZ63">
        <v>250.15330003898089</v>
      </c>
      <c r="BA63" s="110">
        <v>1276.9618154477571</v>
      </c>
      <c r="BB63" s="112">
        <v>233.92313677897124</v>
      </c>
      <c r="BC63">
        <v>3457.1729984936123</v>
      </c>
      <c r="BD63">
        <v>280.97277183467924</v>
      </c>
      <c r="BE63">
        <v>488.92805120304996</v>
      </c>
      <c r="BF63">
        <v>589.11526377080315</v>
      </c>
      <c r="BG63">
        <v>487.26822322736473</v>
      </c>
      <c r="BH63">
        <v>1060.6196860209909</v>
      </c>
      <c r="BI63">
        <v>114.8190735277806</v>
      </c>
      <c r="BJ63">
        <v>45.674108579629902</v>
      </c>
      <c r="BK63">
        <v>5969.1629410271153</v>
      </c>
      <c r="BL63">
        <v>2678.2608378545274</v>
      </c>
      <c r="BM63">
        <v>845.99189791038975</v>
      </c>
      <c r="BN63">
        <v>186.0576323855727</v>
      </c>
      <c r="BO63">
        <v>128.95513841868603</v>
      </c>
      <c r="BP63">
        <v>203.66229844242338</v>
      </c>
      <c r="BQ63">
        <v>1788.0894542959188</v>
      </c>
      <c r="BR63">
        <v>296.47195642561684</v>
      </c>
      <c r="BS63">
        <v>328.0296134003342</v>
      </c>
      <c r="BT63">
        <v>26.034536342775063</v>
      </c>
      <c r="BU63">
        <v>163.27572367585222</v>
      </c>
      <c r="BV63">
        <v>19.838264543991507</v>
      </c>
      <c r="BW63">
        <v>658.9961820254</v>
      </c>
      <c r="BX63">
        <v>93.56053438078925</v>
      </c>
      <c r="BY63">
        <v>138.06951924651656</v>
      </c>
      <c r="BZ63">
        <v>295.36404760855879</v>
      </c>
      <c r="CA63">
        <v>1236.8657309436992</v>
      </c>
      <c r="CB63">
        <v>658.01208638195828</v>
      </c>
      <c r="CC63">
        <v>24.373006451214994</v>
      </c>
      <c r="CD63">
        <v>72.331763661072401</v>
      </c>
      <c r="CE63">
        <v>88.35714132265575</v>
      </c>
      <c r="CF63">
        <v>287.17610130313102</v>
      </c>
      <c r="CG63">
        <v>174.92373933893114</v>
      </c>
      <c r="CH63">
        <v>1154.8670814545821</v>
      </c>
      <c r="CI63">
        <v>464.05725886602664</v>
      </c>
      <c r="CJ63">
        <v>0</v>
      </c>
      <c r="CK63">
        <v>0</v>
      </c>
      <c r="CN63" s="100"/>
      <c r="CP63" s="99"/>
    </row>
    <row r="64" spans="1:94" x14ac:dyDescent="0.25">
      <c r="A64" t="s">
        <v>101</v>
      </c>
      <c r="B64">
        <v>308.64900684846174</v>
      </c>
      <c r="C64">
        <v>890.59144557394404</v>
      </c>
      <c r="D64">
        <v>656.5473745082212</v>
      </c>
      <c r="E64">
        <v>457.3624619968013</v>
      </c>
      <c r="F64">
        <v>531.06262958741365</v>
      </c>
      <c r="G64">
        <v>881.56565753454345</v>
      </c>
      <c r="H64">
        <v>398.69783938956851</v>
      </c>
      <c r="I64">
        <v>54.366735333543552</v>
      </c>
      <c r="J64">
        <v>52.982893866101918</v>
      </c>
      <c r="K64">
        <v>10009.353215022244</v>
      </c>
      <c r="L64">
        <v>8.3464190622723393</v>
      </c>
      <c r="M64">
        <v>220.15407954342342</v>
      </c>
      <c r="N64">
        <v>136.9767652757983</v>
      </c>
      <c r="O64">
        <v>172.68011283830651</v>
      </c>
      <c r="P64">
        <v>39.874391592553991</v>
      </c>
      <c r="Q64">
        <v>440.97003533427329</v>
      </c>
      <c r="R64">
        <v>395.99694821844406</v>
      </c>
      <c r="S64">
        <v>1113.504004015894</v>
      </c>
      <c r="T64">
        <v>63.59186282483391</v>
      </c>
      <c r="U64">
        <v>75.383770224238475</v>
      </c>
      <c r="V64">
        <v>683.44827236441506</v>
      </c>
      <c r="W64">
        <v>1791.0034524329835</v>
      </c>
      <c r="X64">
        <v>1638.6201026927529</v>
      </c>
      <c r="Y64">
        <v>386.78417209173563</v>
      </c>
      <c r="Z64">
        <v>363.46441326787345</v>
      </c>
      <c r="AA64">
        <v>18.491382639142675</v>
      </c>
      <c r="AB64">
        <v>1885.2971265485421</v>
      </c>
      <c r="AC64">
        <v>58.306087170042282</v>
      </c>
      <c r="AD64">
        <v>1874.2706686672082</v>
      </c>
      <c r="AE64">
        <v>1020.1731510978086</v>
      </c>
      <c r="AF64">
        <v>849.70763839372842</v>
      </c>
      <c r="AG64">
        <v>1121.0407627384809</v>
      </c>
      <c r="AH64">
        <v>4461.9639376286495</v>
      </c>
      <c r="AI64">
        <v>17.630892124516507</v>
      </c>
      <c r="AJ64">
        <v>458.24771722292309</v>
      </c>
      <c r="AK64">
        <v>53.915758214974389</v>
      </c>
      <c r="AL64">
        <v>297.74062962031292</v>
      </c>
      <c r="AM64">
        <v>36.024716901455228</v>
      </c>
      <c r="AN64">
        <v>3.553317739012444</v>
      </c>
      <c r="AO64">
        <v>2348.3953547361207</v>
      </c>
      <c r="AP64">
        <v>167.66141950564108</v>
      </c>
      <c r="AQ64">
        <v>251.42722737368817</v>
      </c>
      <c r="AR64">
        <v>3035.0432249412052</v>
      </c>
      <c r="AS64">
        <v>136.40250231146644</v>
      </c>
      <c r="AT64">
        <v>915.60018258059881</v>
      </c>
      <c r="AU64">
        <v>1567.3447856864188</v>
      </c>
      <c r="AV64">
        <v>1246.8953910937298</v>
      </c>
      <c r="AW64">
        <v>258.17458185682466</v>
      </c>
      <c r="AX64">
        <v>388.29126862795528</v>
      </c>
      <c r="AY64">
        <v>727.05764334953096</v>
      </c>
      <c r="AZ64">
        <v>173.76404340282846</v>
      </c>
      <c r="BA64" s="110">
        <v>1147.2534898456527</v>
      </c>
      <c r="BB64" s="112">
        <v>358.92780665873391</v>
      </c>
      <c r="BC64">
        <v>492.29510155115139</v>
      </c>
      <c r="BD64">
        <v>122.08903620842455</v>
      </c>
      <c r="BE64">
        <v>1977.089359156676</v>
      </c>
      <c r="BF64">
        <v>359.92674260292603</v>
      </c>
      <c r="BG64">
        <v>118.67700071276508</v>
      </c>
      <c r="BH64">
        <v>3097.6247519714702</v>
      </c>
      <c r="BI64">
        <v>885.91583976700144</v>
      </c>
      <c r="BJ64">
        <v>319.61810828670383</v>
      </c>
      <c r="BK64">
        <v>2493.5451468822612</v>
      </c>
      <c r="BL64">
        <v>2891.6419131961939</v>
      </c>
      <c r="BM64">
        <v>1141.1810374438403</v>
      </c>
      <c r="BN64">
        <v>163.18785640803296</v>
      </c>
      <c r="BO64">
        <v>1763.8145090614903</v>
      </c>
      <c r="BP64">
        <v>516.45020457745636</v>
      </c>
      <c r="BQ64">
        <v>1162.4949689874575</v>
      </c>
      <c r="BR64">
        <v>77.771171698423373</v>
      </c>
      <c r="BS64">
        <v>328.05986107298725</v>
      </c>
      <c r="BT64">
        <v>85.584406874704058</v>
      </c>
      <c r="BU64">
        <v>621.42660692543836</v>
      </c>
      <c r="BV64">
        <v>75.504337970881906</v>
      </c>
      <c r="BW64">
        <v>2508.136250468378</v>
      </c>
      <c r="BX64">
        <v>52.018244197624774</v>
      </c>
      <c r="BY64">
        <v>42.236981006362761</v>
      </c>
      <c r="BZ64">
        <v>125.78946874277337</v>
      </c>
      <c r="CA64">
        <v>2245.3260074059626</v>
      </c>
      <c r="CB64">
        <v>695.52735787125869</v>
      </c>
      <c r="CC64">
        <v>8.2519076027689859</v>
      </c>
      <c r="CD64">
        <v>48.895867179254488</v>
      </c>
      <c r="CE64">
        <v>29.078017778853695</v>
      </c>
      <c r="CF64">
        <v>222.06116415119294</v>
      </c>
      <c r="CG64">
        <v>77.893204264456372</v>
      </c>
      <c r="CH64">
        <v>2534.7818686499763</v>
      </c>
      <c r="CI64">
        <v>147.14741076677302</v>
      </c>
      <c r="CJ64">
        <v>0</v>
      </c>
      <c r="CK64">
        <v>0</v>
      </c>
      <c r="CN64" s="100"/>
      <c r="CP64" s="99"/>
    </row>
    <row r="65" spans="1:94" x14ac:dyDescent="0.25">
      <c r="A65" t="s">
        <v>100</v>
      </c>
      <c r="B65">
        <v>1138.1761639736023</v>
      </c>
      <c r="C65">
        <v>1931.7515117634157</v>
      </c>
      <c r="D65">
        <v>2715.548344739891</v>
      </c>
      <c r="E65">
        <v>670.35585743104593</v>
      </c>
      <c r="F65">
        <v>252.4675092748308</v>
      </c>
      <c r="G65">
        <v>534.8936814692438</v>
      </c>
      <c r="H65">
        <v>13.636056776699384</v>
      </c>
      <c r="I65">
        <v>67.343130245190181</v>
      </c>
      <c r="J65">
        <v>363.27528086919824</v>
      </c>
      <c r="K65">
        <v>12643.882144739537</v>
      </c>
      <c r="L65">
        <v>26.70830777463641</v>
      </c>
      <c r="M65">
        <v>470.33034938678122</v>
      </c>
      <c r="N65">
        <v>1334.7731234293915</v>
      </c>
      <c r="O65">
        <v>170.43288485679182</v>
      </c>
      <c r="P65">
        <v>88.221254368304756</v>
      </c>
      <c r="Q65">
        <v>28.693336431013531</v>
      </c>
      <c r="R65">
        <v>365.93603414330875</v>
      </c>
      <c r="S65">
        <v>382.37091017074306</v>
      </c>
      <c r="T65">
        <v>37.928426805364744</v>
      </c>
      <c r="U65">
        <v>58.582553682067314</v>
      </c>
      <c r="V65">
        <v>493.63792704431478</v>
      </c>
      <c r="W65">
        <v>693.36402167159542</v>
      </c>
      <c r="X65">
        <v>854.53806007590458</v>
      </c>
      <c r="Y65">
        <v>95.826581176666039</v>
      </c>
      <c r="Z65">
        <v>144.18139175360776</v>
      </c>
      <c r="AA65">
        <v>59.803606681262295</v>
      </c>
      <c r="AB65">
        <v>545.21331572738222</v>
      </c>
      <c r="AC65">
        <v>208.03569196872311</v>
      </c>
      <c r="AD65">
        <v>571.9489136528565</v>
      </c>
      <c r="AE65">
        <v>2853.4520948608133</v>
      </c>
      <c r="AF65">
        <v>3056.3616370665363</v>
      </c>
      <c r="AG65">
        <v>700.99036269948374</v>
      </c>
      <c r="AH65">
        <v>6501.2752152163566</v>
      </c>
      <c r="AI65">
        <v>19.59800961526274</v>
      </c>
      <c r="AJ65">
        <v>540.41574889399942</v>
      </c>
      <c r="AK65">
        <v>55.933553449346242</v>
      </c>
      <c r="AL65">
        <v>142.85979436206156</v>
      </c>
      <c r="AM65">
        <v>27.15316140411851</v>
      </c>
      <c r="AN65">
        <v>4.8119216475341728</v>
      </c>
      <c r="AO65">
        <v>1467.7082320598345</v>
      </c>
      <c r="AP65">
        <v>801.23447460224895</v>
      </c>
      <c r="AQ65">
        <v>340.28674418852574</v>
      </c>
      <c r="AR65">
        <v>1351.3864370706144</v>
      </c>
      <c r="AS65">
        <v>340.23092709283429</v>
      </c>
      <c r="AT65">
        <v>826.52660130730976</v>
      </c>
      <c r="AU65">
        <v>9591.9581930958575</v>
      </c>
      <c r="AV65">
        <v>2456.9650864922105</v>
      </c>
      <c r="AW65">
        <v>2138.0418689747862</v>
      </c>
      <c r="AX65">
        <v>1481.6797794468464</v>
      </c>
      <c r="AY65">
        <v>692.33928981991528</v>
      </c>
      <c r="AZ65">
        <v>158.63885561596078</v>
      </c>
      <c r="BA65" s="110">
        <v>103.07254947803402</v>
      </c>
      <c r="BB65" s="112">
        <v>268.01984222891451</v>
      </c>
      <c r="BC65">
        <v>240.31173763237834</v>
      </c>
      <c r="BD65">
        <v>93.821064714306402</v>
      </c>
      <c r="BE65">
        <v>5056.9973178238406</v>
      </c>
      <c r="BF65">
        <v>328.17281330155612</v>
      </c>
      <c r="BG65">
        <v>290.76376245278982</v>
      </c>
      <c r="BH65">
        <v>3498.6406080761353</v>
      </c>
      <c r="BI65">
        <v>1026.2925635513404</v>
      </c>
      <c r="BJ65">
        <v>730.25651392868349</v>
      </c>
      <c r="BK65">
        <v>4375.7549957344336</v>
      </c>
      <c r="BL65">
        <v>2268.3673842824696</v>
      </c>
      <c r="BM65">
        <v>2535.9002288577353</v>
      </c>
      <c r="BN65">
        <v>148.23035643883603</v>
      </c>
      <c r="BO65">
        <v>1001.5772403271772</v>
      </c>
      <c r="BP65">
        <v>628.71546381320718</v>
      </c>
      <c r="BQ65">
        <v>2712.455747683583</v>
      </c>
      <c r="BR65">
        <v>143.4748329943572</v>
      </c>
      <c r="BS65">
        <v>690.71762989160959</v>
      </c>
      <c r="BT65">
        <v>1435.0825534592104</v>
      </c>
      <c r="BU65">
        <v>872.86598710996998</v>
      </c>
      <c r="BV65">
        <v>106.05462939559369</v>
      </c>
      <c r="BW65">
        <v>3522.9692447559755</v>
      </c>
      <c r="BX65">
        <v>58.184839700063876</v>
      </c>
      <c r="BY65">
        <v>41.410963950067128</v>
      </c>
      <c r="BZ65">
        <v>130.60193244561634</v>
      </c>
      <c r="CA65">
        <v>4008.8363330297516</v>
      </c>
      <c r="CB65">
        <v>624.41315263174204</v>
      </c>
      <c r="CC65">
        <v>5.9584982133042041</v>
      </c>
      <c r="CD65">
        <v>178.55672921340764</v>
      </c>
      <c r="CE65">
        <v>34.384072220746965</v>
      </c>
      <c r="CF65">
        <v>374.78035776153803</v>
      </c>
      <c r="CG65">
        <v>272.51594668280114</v>
      </c>
      <c r="CH65">
        <v>7752.881915048506</v>
      </c>
      <c r="CI65">
        <v>147.26293696110534</v>
      </c>
      <c r="CJ65">
        <v>0</v>
      </c>
      <c r="CK65">
        <v>0</v>
      </c>
      <c r="CN65" s="100"/>
      <c r="CP65" s="99"/>
    </row>
    <row r="66" spans="1:94" x14ac:dyDescent="0.25">
      <c r="A66" t="s">
        <v>99</v>
      </c>
      <c r="B66">
        <v>14.833583507543048</v>
      </c>
      <c r="C66">
        <v>66.330000066624422</v>
      </c>
      <c r="D66">
        <v>39.869742093095041</v>
      </c>
      <c r="E66">
        <v>37.550169336237275</v>
      </c>
      <c r="F66">
        <v>8.9465505680763115</v>
      </c>
      <c r="G66">
        <v>73.223665139912782</v>
      </c>
      <c r="H66">
        <v>2.3009578745548649</v>
      </c>
      <c r="I66">
        <v>688.31258635012887</v>
      </c>
      <c r="J66">
        <v>23.464838255657426</v>
      </c>
      <c r="K66">
        <v>105.59378627461014</v>
      </c>
      <c r="L66">
        <v>34.955946113456292</v>
      </c>
      <c r="M66">
        <v>219.54274728989603</v>
      </c>
      <c r="N66">
        <v>43.575945604556367</v>
      </c>
      <c r="O66">
        <v>21.556159779622121</v>
      </c>
      <c r="P66">
        <v>96.80420826096784</v>
      </c>
      <c r="Q66">
        <v>10.828998894867988</v>
      </c>
      <c r="R66">
        <v>320.93776164522774</v>
      </c>
      <c r="S66">
        <v>321.7444990332329</v>
      </c>
      <c r="T66">
        <v>9.2491312147075089</v>
      </c>
      <c r="U66">
        <v>29.319625649986634</v>
      </c>
      <c r="V66">
        <v>374.63632194690314</v>
      </c>
      <c r="W66">
        <v>139.74295380915407</v>
      </c>
      <c r="X66">
        <v>481.40590860082187</v>
      </c>
      <c r="Y66">
        <v>52.214249481196198</v>
      </c>
      <c r="Z66">
        <v>7.8761467925253372</v>
      </c>
      <c r="AA66">
        <v>2.5224652490929511</v>
      </c>
      <c r="AB66">
        <v>123.46371846502447</v>
      </c>
      <c r="AC66">
        <v>190.04213847209144</v>
      </c>
      <c r="AD66">
        <v>370.74478119164326</v>
      </c>
      <c r="AE66">
        <v>211.65095482838547</v>
      </c>
      <c r="AF66">
        <v>69.966929135101154</v>
      </c>
      <c r="AG66">
        <v>303.80565533963392</v>
      </c>
      <c r="AH66">
        <v>180.612733644965</v>
      </c>
      <c r="AI66">
        <v>9.6016518517675387</v>
      </c>
      <c r="AJ66">
        <v>899.87602919098117</v>
      </c>
      <c r="AK66">
        <v>8.0265547625451141</v>
      </c>
      <c r="AL66">
        <v>180.00712158094541</v>
      </c>
      <c r="AM66">
        <v>32.457535919735264</v>
      </c>
      <c r="AN66">
        <v>1.6760614875142035</v>
      </c>
      <c r="AO66">
        <v>20.384934225422295</v>
      </c>
      <c r="AP66">
        <v>3.4829969460402892</v>
      </c>
      <c r="AQ66">
        <v>23.473262241825882</v>
      </c>
      <c r="AR66">
        <v>1233.211507029456</v>
      </c>
      <c r="AS66">
        <v>119.14063577774266</v>
      </c>
      <c r="AT66">
        <v>492.88248401714304</v>
      </c>
      <c r="AU66">
        <v>212.92348295402471</v>
      </c>
      <c r="AV66">
        <v>3.5708950162347741</v>
      </c>
      <c r="AW66">
        <v>18.301686212406739</v>
      </c>
      <c r="AX66">
        <v>11.019259171261863</v>
      </c>
      <c r="AY66">
        <v>1100.9650556677411</v>
      </c>
      <c r="AZ66">
        <v>185.02978585912732</v>
      </c>
      <c r="BA66" s="110">
        <v>16.230407512750993</v>
      </c>
      <c r="BB66" s="112">
        <v>183.92935961458252</v>
      </c>
      <c r="BC66">
        <v>26.89221933856788</v>
      </c>
      <c r="BD66">
        <v>43.012778527489552</v>
      </c>
      <c r="BE66">
        <v>124.10545846730254</v>
      </c>
      <c r="BF66">
        <v>157.48413825737578</v>
      </c>
      <c r="BG66">
        <v>454.54249048836226</v>
      </c>
      <c r="BH66">
        <v>712.35654698299868</v>
      </c>
      <c r="BI66">
        <v>148.52545485581132</v>
      </c>
      <c r="BJ66">
        <v>690.44097994917001</v>
      </c>
      <c r="BK66">
        <v>1464.006275479368</v>
      </c>
      <c r="BL66">
        <v>944.06190631348034</v>
      </c>
      <c r="BM66">
        <v>375.60042970843267</v>
      </c>
      <c r="BN66">
        <v>124.01708847287595</v>
      </c>
      <c r="BO66">
        <v>38.031512832888581</v>
      </c>
      <c r="BP66">
        <v>128.37695453216307</v>
      </c>
      <c r="BQ66">
        <v>42.523237769158214</v>
      </c>
      <c r="BR66">
        <v>86.572909114355113</v>
      </c>
      <c r="BS66">
        <v>49.933278509074356</v>
      </c>
      <c r="BT66">
        <v>10.442433285849058</v>
      </c>
      <c r="BU66">
        <v>129.86094704282928</v>
      </c>
      <c r="BV66">
        <v>15.778315130811635</v>
      </c>
      <c r="BW66">
        <v>524.13099981307118</v>
      </c>
      <c r="BX66">
        <v>41.069138025995905</v>
      </c>
      <c r="BY66">
        <v>41.580034416714177</v>
      </c>
      <c r="BZ66">
        <v>147.94231515920993</v>
      </c>
      <c r="CA66">
        <v>124.83723654150469</v>
      </c>
      <c r="CB66">
        <v>941.92954410821187</v>
      </c>
      <c r="CC66">
        <v>19.584746164483818</v>
      </c>
      <c r="CD66">
        <v>25.128394795885736</v>
      </c>
      <c r="CE66">
        <v>19.980740807168775</v>
      </c>
      <c r="CF66">
        <v>243.1105246853877</v>
      </c>
      <c r="CG66">
        <v>76.394281431965467</v>
      </c>
      <c r="CH66">
        <v>713.84190743116596</v>
      </c>
      <c r="CI66">
        <v>35.412345588126151</v>
      </c>
      <c r="CJ66">
        <v>0</v>
      </c>
      <c r="CK66">
        <v>0</v>
      </c>
      <c r="CN66" s="100"/>
      <c r="CP66" s="99"/>
    </row>
    <row r="67" spans="1:94" x14ac:dyDescent="0.25">
      <c r="A67" t="s">
        <v>98</v>
      </c>
      <c r="B67">
        <v>703.9932029059562</v>
      </c>
      <c r="C67">
        <v>1894.5978562667033</v>
      </c>
      <c r="D67">
        <v>1628.1653499306474</v>
      </c>
      <c r="E67">
        <v>508.58938498569927</v>
      </c>
      <c r="F67">
        <v>173.22608398452221</v>
      </c>
      <c r="G67">
        <v>538.15969690001225</v>
      </c>
      <c r="H67">
        <v>606.19139424341449</v>
      </c>
      <c r="I67">
        <v>361.43712333102724</v>
      </c>
      <c r="J67">
        <v>106.8926815821446</v>
      </c>
      <c r="K67">
        <v>11878.574115443836</v>
      </c>
      <c r="L67">
        <v>30.169710128792214</v>
      </c>
      <c r="M67">
        <v>363.2353179744652</v>
      </c>
      <c r="N67">
        <v>469.22890223489088</v>
      </c>
      <c r="O67">
        <v>141.25817921229202</v>
      </c>
      <c r="P67">
        <v>156.64273338392778</v>
      </c>
      <c r="Q67">
        <v>24.275627686412282</v>
      </c>
      <c r="R67">
        <v>355.24334178140771</v>
      </c>
      <c r="S67">
        <v>480.01807009551845</v>
      </c>
      <c r="T67">
        <v>20.879037804362824</v>
      </c>
      <c r="U67">
        <v>54.245538410378053</v>
      </c>
      <c r="V67">
        <v>688.10915022225424</v>
      </c>
      <c r="W67">
        <v>5082.0976611652904</v>
      </c>
      <c r="X67">
        <v>4212.4707516582166</v>
      </c>
      <c r="Y67">
        <v>2534.9549487354388</v>
      </c>
      <c r="Z67">
        <v>577.02068113875453</v>
      </c>
      <c r="AA67">
        <v>113.68586134624351</v>
      </c>
      <c r="AB67">
        <v>580.91676953287003</v>
      </c>
      <c r="AC67">
        <v>251.54745067648611</v>
      </c>
      <c r="AD67">
        <v>4069.1146786952468</v>
      </c>
      <c r="AE67">
        <v>6011.3646930130562</v>
      </c>
      <c r="AF67">
        <v>2573.4163341645276</v>
      </c>
      <c r="AG67">
        <v>5368.4102082815771</v>
      </c>
      <c r="AH67">
        <v>3567.0187743664069</v>
      </c>
      <c r="AI67">
        <v>36.862990190477909</v>
      </c>
      <c r="AJ67">
        <v>946.64958006766574</v>
      </c>
      <c r="AK67">
        <v>78.92076490644321</v>
      </c>
      <c r="AL67">
        <v>235.26379918313137</v>
      </c>
      <c r="AM67">
        <v>81.917755978839793</v>
      </c>
      <c r="AN67">
        <v>4.1957875013552091</v>
      </c>
      <c r="AO67">
        <v>641.45598919528072</v>
      </c>
      <c r="AP67">
        <v>479.81827069069215</v>
      </c>
      <c r="AQ67">
        <v>473.52458943865929</v>
      </c>
      <c r="AR67">
        <v>1821.3713743978135</v>
      </c>
      <c r="AS67">
        <v>431.26701531786756</v>
      </c>
      <c r="AT67">
        <v>1100.0955229743704</v>
      </c>
      <c r="AU67">
        <v>4508.0739710989319</v>
      </c>
      <c r="AV67">
        <v>1741.7513115744778</v>
      </c>
      <c r="AW67">
        <v>582.41526506906825</v>
      </c>
      <c r="AX67">
        <v>467.23090818662649</v>
      </c>
      <c r="AY67">
        <v>1274.8201024950906</v>
      </c>
      <c r="AZ67">
        <v>306.69208640858312</v>
      </c>
      <c r="BA67" s="110">
        <v>606.89069216030703</v>
      </c>
      <c r="BB67" s="112">
        <v>371.6268929771756</v>
      </c>
      <c r="BC67">
        <v>1069.3264146310989</v>
      </c>
      <c r="BD67">
        <v>178.12116940276997</v>
      </c>
      <c r="BE67">
        <v>3556.629205315432</v>
      </c>
      <c r="BF67">
        <v>584.21345971250616</v>
      </c>
      <c r="BG67">
        <v>416.88145817036394</v>
      </c>
      <c r="BH67">
        <v>2810.2785285862715</v>
      </c>
      <c r="BI67">
        <v>1152.9424655509633</v>
      </c>
      <c r="BJ67">
        <v>625.47203680916584</v>
      </c>
      <c r="BK67">
        <v>1093.901741424751</v>
      </c>
      <c r="BL67">
        <v>1854.6379753014155</v>
      </c>
      <c r="BM67">
        <v>1009.9859913976467</v>
      </c>
      <c r="BN67">
        <v>122.77673426584647</v>
      </c>
      <c r="BO67">
        <v>1804.4883246899794</v>
      </c>
      <c r="BP67">
        <v>406.99138763145527</v>
      </c>
      <c r="BQ67">
        <v>1534.7591281742875</v>
      </c>
      <c r="BR67">
        <v>137.36209081817648</v>
      </c>
      <c r="BS67">
        <v>1261.13384326448</v>
      </c>
      <c r="BT67">
        <v>789.90694698132472</v>
      </c>
      <c r="BU67">
        <v>524.89225474117802</v>
      </c>
      <c r="BV67">
        <v>63.775258025009748</v>
      </c>
      <c r="BW67">
        <v>2118.5145229296413</v>
      </c>
      <c r="BX67">
        <v>106.2932833676653</v>
      </c>
      <c r="BY67">
        <v>79.220464013682871</v>
      </c>
      <c r="BZ67">
        <v>232.16690840832152</v>
      </c>
      <c r="CA67">
        <v>3416.4699228296859</v>
      </c>
      <c r="CB67">
        <v>689.40784635362616</v>
      </c>
      <c r="CC67">
        <v>14.485456849916792</v>
      </c>
      <c r="CD67">
        <v>85.514145265715683</v>
      </c>
      <c r="CE67">
        <v>51.548246445221132</v>
      </c>
      <c r="CF67">
        <v>342.75587897975532</v>
      </c>
      <c r="CG67">
        <v>117.2822506331194</v>
      </c>
      <c r="CH67">
        <v>3835.0496759410744</v>
      </c>
      <c r="CI67">
        <v>270.62829383741098</v>
      </c>
      <c r="CJ67">
        <v>0</v>
      </c>
      <c r="CK67">
        <v>0</v>
      </c>
      <c r="CN67" s="100"/>
      <c r="CP67" s="99"/>
    </row>
    <row r="68" spans="1:94" x14ac:dyDescent="0.25">
      <c r="A68" t="s">
        <v>97</v>
      </c>
      <c r="B68">
        <v>165.73371282072097</v>
      </c>
      <c r="C68">
        <v>480.83730408371719</v>
      </c>
      <c r="D68">
        <v>160.34562101318394</v>
      </c>
      <c r="E68">
        <v>320.29212411469854</v>
      </c>
      <c r="F68">
        <v>128.01707016796206</v>
      </c>
      <c r="G68">
        <v>167.13062551156386</v>
      </c>
      <c r="H68">
        <v>408.79652102738936</v>
      </c>
      <c r="I68">
        <v>92.395796551467541</v>
      </c>
      <c r="J68">
        <v>99.18080104984746</v>
      </c>
      <c r="K68">
        <v>2594.3662053290582</v>
      </c>
      <c r="L68">
        <v>28.03803329477579</v>
      </c>
      <c r="M68">
        <v>463.77501335985011</v>
      </c>
      <c r="N68">
        <v>71.342326710906377</v>
      </c>
      <c r="O68">
        <v>146.57605306058946</v>
      </c>
      <c r="P68">
        <v>13.769567952594517</v>
      </c>
      <c r="Q68">
        <v>0.59867686750410942</v>
      </c>
      <c r="R68">
        <v>17.860526547205932</v>
      </c>
      <c r="S68">
        <v>229.89191712157802</v>
      </c>
      <c r="T68">
        <v>24.346192611833786</v>
      </c>
      <c r="U68">
        <v>0.59867686750410953</v>
      </c>
      <c r="V68">
        <v>82.916746149319152</v>
      </c>
      <c r="W68">
        <v>490.61569291961763</v>
      </c>
      <c r="X68">
        <v>728.68952723041843</v>
      </c>
      <c r="Y68">
        <v>2222.2885321752537</v>
      </c>
      <c r="Z68">
        <v>199.95807374637255</v>
      </c>
      <c r="AA68">
        <v>28.237592250610493</v>
      </c>
      <c r="AB68">
        <v>339.84890178649948</v>
      </c>
      <c r="AC68">
        <v>170.42334828283649</v>
      </c>
      <c r="AD68">
        <v>3015.2360431844472</v>
      </c>
      <c r="AE68">
        <v>108.7596309299132</v>
      </c>
      <c r="AF68">
        <v>245.65707463251954</v>
      </c>
      <c r="AG68">
        <v>796.83891064796967</v>
      </c>
      <c r="AH68">
        <v>423.06498636957065</v>
      </c>
      <c r="AI68">
        <v>50.488415826179896</v>
      </c>
      <c r="AJ68">
        <v>1396.8129113650045</v>
      </c>
      <c r="AK68">
        <v>154.75797024981227</v>
      </c>
      <c r="AL68">
        <v>624.51975228470371</v>
      </c>
      <c r="AM68">
        <v>132.00824928465613</v>
      </c>
      <c r="AN68">
        <v>11.574419438412781</v>
      </c>
      <c r="AO68">
        <v>220.01374880776021</v>
      </c>
      <c r="AP68">
        <v>271.20062097936159</v>
      </c>
      <c r="AQ68">
        <v>583.80972529442408</v>
      </c>
      <c r="AR68">
        <v>3944.8814389404115</v>
      </c>
      <c r="AS68">
        <v>295.14769567952595</v>
      </c>
      <c r="AT68">
        <v>858.00373061130608</v>
      </c>
      <c r="AU68">
        <v>755.92932470185542</v>
      </c>
      <c r="AV68">
        <v>403.70776765360444</v>
      </c>
      <c r="AW68">
        <v>137.19678213635839</v>
      </c>
      <c r="AX68">
        <v>195.36821776217434</v>
      </c>
      <c r="AY68">
        <v>1577.8128843070801</v>
      </c>
      <c r="AZ68">
        <v>350.62508540157341</v>
      </c>
      <c r="BA68" s="110">
        <v>369.68296568378753</v>
      </c>
      <c r="BB68" s="112">
        <v>194.27064350508351</v>
      </c>
      <c r="BC68">
        <v>208.7386678030995</v>
      </c>
      <c r="BD68">
        <v>68.049603939633769</v>
      </c>
      <c r="BE68">
        <v>2387.6231270843055</v>
      </c>
      <c r="BF68">
        <v>1256.8223038469605</v>
      </c>
      <c r="BG68">
        <v>378.86267765218389</v>
      </c>
      <c r="BH68">
        <v>2803.1048731321575</v>
      </c>
      <c r="BI68">
        <v>772.4927180361359</v>
      </c>
      <c r="BJ68">
        <v>1323.3752156178339</v>
      </c>
      <c r="BK68">
        <v>2830.743788515264</v>
      </c>
      <c r="BL68">
        <v>638.58865867104998</v>
      </c>
      <c r="BM68">
        <v>690.77332562182494</v>
      </c>
      <c r="BN68">
        <v>36.918406829420078</v>
      </c>
      <c r="BO68">
        <v>292.3538702978401</v>
      </c>
      <c r="BP68">
        <v>351.6228801807469</v>
      </c>
      <c r="BQ68">
        <v>1753.424765441619</v>
      </c>
      <c r="BR68">
        <v>32.927227712726015</v>
      </c>
      <c r="BS68">
        <v>274.89246166230356</v>
      </c>
      <c r="BT68">
        <v>228.99390182032184</v>
      </c>
      <c r="BU68">
        <v>404.62415091755452</v>
      </c>
      <c r="BV68">
        <v>49.162488862865501</v>
      </c>
      <c r="BW68">
        <v>1633.1011408609882</v>
      </c>
      <c r="BX68">
        <v>196.964689408852</v>
      </c>
      <c r="BY68">
        <v>136.49832579093695</v>
      </c>
      <c r="BZ68">
        <v>324.38308270930997</v>
      </c>
      <c r="CA68">
        <v>1234.6712597493081</v>
      </c>
      <c r="CB68">
        <v>283.07437885152638</v>
      </c>
      <c r="CC68">
        <v>23.248618354742916</v>
      </c>
      <c r="CD68">
        <v>44.202308717386749</v>
      </c>
      <c r="CE68">
        <v>29.035828073949308</v>
      </c>
      <c r="CF68">
        <v>377.26620600550632</v>
      </c>
      <c r="CG68">
        <v>143.08377133348213</v>
      </c>
      <c r="CH68">
        <v>1156.6437080179394</v>
      </c>
      <c r="CI68">
        <v>133.10582354174699</v>
      </c>
      <c r="CJ68">
        <v>0</v>
      </c>
      <c r="CK68">
        <v>0</v>
      </c>
      <c r="CN68" s="100"/>
      <c r="CP68" s="99"/>
    </row>
    <row r="69" spans="1:94" x14ac:dyDescent="0.25">
      <c r="A69" t="s">
        <v>96</v>
      </c>
      <c r="B69">
        <v>159.47163012756303</v>
      </c>
      <c r="C69">
        <v>384.93033287199142</v>
      </c>
      <c r="D69">
        <v>57.582677507561357</v>
      </c>
      <c r="E69">
        <v>151.69623174567587</v>
      </c>
      <c r="F69">
        <v>7.4261434910548196</v>
      </c>
      <c r="G69">
        <v>35.187835485236867</v>
      </c>
      <c r="H69">
        <v>5.9933957518290386E-2</v>
      </c>
      <c r="I69">
        <v>297.55052686056774</v>
      </c>
      <c r="J69">
        <v>436.78668858410629</v>
      </c>
      <c r="K69">
        <v>2827.6028854641295</v>
      </c>
      <c r="L69">
        <v>17.237378466099987</v>
      </c>
      <c r="M69">
        <v>5137.8462304334716</v>
      </c>
      <c r="N69">
        <v>5320.1313422839394</v>
      </c>
      <c r="O69">
        <v>2769.4042055183431</v>
      </c>
      <c r="P69">
        <v>2037.8859165135293</v>
      </c>
      <c r="Q69">
        <v>190.3915664735344</v>
      </c>
      <c r="R69">
        <v>1491.9867532953515</v>
      </c>
      <c r="S69">
        <v>2582.1437341140372</v>
      </c>
      <c r="T69">
        <v>191.51378014665897</v>
      </c>
      <c r="U69">
        <v>1064.9844469671432</v>
      </c>
      <c r="V69">
        <v>2978.6655914112553</v>
      </c>
      <c r="W69">
        <v>263.30820164694518</v>
      </c>
      <c r="X69">
        <v>81.346240627665551</v>
      </c>
      <c r="Y69">
        <v>1029.7256218658729</v>
      </c>
      <c r="Z69">
        <v>170.85010258643828</v>
      </c>
      <c r="AA69">
        <v>49.55177818832351</v>
      </c>
      <c r="AB69">
        <v>1857.1005378369953</v>
      </c>
      <c r="AC69">
        <v>324.1723414378244</v>
      </c>
      <c r="AD69">
        <v>896.11432686312219</v>
      </c>
      <c r="AE69">
        <v>17.869868333451738</v>
      </c>
      <c r="AF69">
        <v>143.42155179830942</v>
      </c>
      <c r="AG69">
        <v>165.72866550399934</v>
      </c>
      <c r="AH69">
        <v>42.234628711548204</v>
      </c>
      <c r="AI69">
        <v>56.828483086797426</v>
      </c>
      <c r="AJ69">
        <v>824.34241220588831</v>
      </c>
      <c r="AK69">
        <v>120.09733741918072</v>
      </c>
      <c r="AL69">
        <v>217.83251111588541</v>
      </c>
      <c r="AM69">
        <v>82.750877592927139</v>
      </c>
      <c r="AN69">
        <v>208.59588366764297</v>
      </c>
      <c r="AO69">
        <v>57.773914094846361</v>
      </c>
      <c r="AP69">
        <v>5.1337028994385649</v>
      </c>
      <c r="AQ69">
        <v>41.861704258829278</v>
      </c>
      <c r="AR69">
        <v>567.40916836625024</v>
      </c>
      <c r="AS69">
        <v>132.06320690534332</v>
      </c>
      <c r="AT69">
        <v>713.88293357086025</v>
      </c>
      <c r="AU69">
        <v>70.444584023146447</v>
      </c>
      <c r="AV69">
        <v>395.58856303114163</v>
      </c>
      <c r="AW69">
        <v>19.856291955835765</v>
      </c>
      <c r="AX69">
        <v>10.420752357027473</v>
      </c>
      <c r="AY69">
        <v>636.61845769184958</v>
      </c>
      <c r="AZ69">
        <v>137.81550728774116</v>
      </c>
      <c r="BA69" s="110">
        <v>424.34663001501247</v>
      </c>
      <c r="BB69" s="112">
        <v>1098.654199686998</v>
      </c>
      <c r="BC69">
        <v>321.17238846012231</v>
      </c>
      <c r="BD69">
        <v>123.80374021321012</v>
      </c>
      <c r="BE69">
        <v>367.39693529594643</v>
      </c>
      <c r="BF69">
        <v>451.10999986209447</v>
      </c>
      <c r="BG69">
        <v>127.16780684057012</v>
      </c>
      <c r="BH69">
        <v>492.87044182176794</v>
      </c>
      <c r="BI69">
        <v>35.789600763571926</v>
      </c>
      <c r="BJ69">
        <v>18.777363106236983</v>
      </c>
      <c r="BK69">
        <v>814.91712485365349</v>
      </c>
      <c r="BL69">
        <v>724.81094530471228</v>
      </c>
      <c r="BM69">
        <v>80.588700069461595</v>
      </c>
      <c r="BN69">
        <v>5.0983404421001906</v>
      </c>
      <c r="BO69">
        <v>55.081868657929874</v>
      </c>
      <c r="BP69">
        <v>14.328652549148735</v>
      </c>
      <c r="BQ69">
        <v>605.49763778891338</v>
      </c>
      <c r="BR69">
        <v>76.973014625355361</v>
      </c>
      <c r="BS69">
        <v>47.100879425830087</v>
      </c>
      <c r="BT69">
        <v>18.156044845399723</v>
      </c>
      <c r="BU69">
        <v>51.561016019917176</v>
      </c>
      <c r="BV69">
        <v>6.2647468523294059</v>
      </c>
      <c r="BW69">
        <v>208.10511160821875</v>
      </c>
      <c r="BX69">
        <v>131.02944161788594</v>
      </c>
      <c r="BY69">
        <v>105.2399271343384</v>
      </c>
      <c r="BZ69">
        <v>140.08073486312554</v>
      </c>
      <c r="CA69">
        <v>230.64461955386898</v>
      </c>
      <c r="CB69">
        <v>971.61097305065255</v>
      </c>
      <c r="CC69">
        <v>61.72149926554696</v>
      </c>
      <c r="CD69">
        <v>715.78119654676357</v>
      </c>
      <c r="CE69">
        <v>111.29749184365986</v>
      </c>
      <c r="CF69">
        <v>1380.2717658755798</v>
      </c>
      <c r="CG69">
        <v>273.9705947912534</v>
      </c>
      <c r="CH69">
        <v>4124.0714134792843</v>
      </c>
      <c r="CI69">
        <v>180.19723839065745</v>
      </c>
      <c r="CJ69">
        <v>0</v>
      </c>
      <c r="CK69">
        <v>0</v>
      </c>
      <c r="CN69" s="100"/>
      <c r="CP69" s="99"/>
    </row>
    <row r="70" spans="1:94" x14ac:dyDescent="0.25">
      <c r="A70" t="s">
        <v>95</v>
      </c>
      <c r="B70">
        <v>537.59627403315096</v>
      </c>
      <c r="C70">
        <v>1414.0327934416409</v>
      </c>
      <c r="D70">
        <v>109.14074563294844</v>
      </c>
      <c r="E70">
        <v>84.741671876720858</v>
      </c>
      <c r="F70">
        <v>23.027726705126916</v>
      </c>
      <c r="G70">
        <v>80.582353519843764</v>
      </c>
      <c r="H70">
        <v>17.975740617810953</v>
      </c>
      <c r="I70">
        <v>35.663517390133833</v>
      </c>
      <c r="J70">
        <v>369.10504607055225</v>
      </c>
      <c r="K70">
        <v>491.81203847881397</v>
      </c>
      <c r="L70">
        <v>15.261873638280473</v>
      </c>
      <c r="M70">
        <v>194.737665909789</v>
      </c>
      <c r="N70">
        <v>23.720811359094061</v>
      </c>
      <c r="O70">
        <v>312.2103316388181</v>
      </c>
      <c r="P70">
        <v>124.06567237486571</v>
      </c>
      <c r="Q70">
        <v>14.109840030685717</v>
      </c>
      <c r="R70">
        <v>59.558738218078112</v>
      </c>
      <c r="S70">
        <v>96.246921394034402</v>
      </c>
      <c r="T70">
        <v>205.07304803707234</v>
      </c>
      <c r="U70">
        <v>91.035534480401481</v>
      </c>
      <c r="V70">
        <v>130.06272303575111</v>
      </c>
      <c r="W70">
        <v>435.54601136687842</v>
      </c>
      <c r="X70">
        <v>324.89652231695652</v>
      </c>
      <c r="Y70">
        <v>62.056364148188024</v>
      </c>
      <c r="Z70">
        <v>7.6500471732435047</v>
      </c>
      <c r="AA70">
        <v>4.9435135391892793</v>
      </c>
      <c r="AB70">
        <v>128.44232621946225</v>
      </c>
      <c r="AC70">
        <v>206.89153465945336</v>
      </c>
      <c r="AD70">
        <v>259.88710642645947</v>
      </c>
      <c r="AE70">
        <v>31.304472928939632</v>
      </c>
      <c r="AF70">
        <v>194.32584579535194</v>
      </c>
      <c r="AG70">
        <v>46.955735583275327</v>
      </c>
      <c r="AH70">
        <v>60.966181800173494</v>
      </c>
      <c r="AI70">
        <v>128.12660088005518</v>
      </c>
      <c r="AJ70">
        <v>840.8593703808026</v>
      </c>
      <c r="AK70">
        <v>174.49294139410753</v>
      </c>
      <c r="AL70">
        <v>122.475566499443</v>
      </c>
      <c r="AM70">
        <v>58.689641683718406</v>
      </c>
      <c r="AN70">
        <v>5.7356995798660799</v>
      </c>
      <c r="AO70">
        <v>46.586674487762949</v>
      </c>
      <c r="AP70">
        <v>20.665969362099897</v>
      </c>
      <c r="AQ70">
        <v>31.031342303713888</v>
      </c>
      <c r="AR70">
        <v>261.06461330901016</v>
      </c>
      <c r="AS70">
        <v>188.74823332471229</v>
      </c>
      <c r="AT70">
        <v>440.03645384293969</v>
      </c>
      <c r="AU70">
        <v>443.86845451080745</v>
      </c>
      <c r="AV70">
        <v>413.10716342186669</v>
      </c>
      <c r="AW70">
        <v>95.185637943010022</v>
      </c>
      <c r="AX70">
        <v>110.12570683449026</v>
      </c>
      <c r="AY70">
        <v>343.57910862461711</v>
      </c>
      <c r="AZ70">
        <v>316.86226418965248</v>
      </c>
      <c r="BA70" s="110">
        <v>95.604834246405161</v>
      </c>
      <c r="BB70" s="112">
        <v>259.95718042232392</v>
      </c>
      <c r="BC70">
        <v>104.75784731662222</v>
      </c>
      <c r="BD70">
        <v>24856.495842774781</v>
      </c>
      <c r="BE70">
        <v>425.48179229135957</v>
      </c>
      <c r="BF70">
        <v>1145.5327440512494</v>
      </c>
      <c r="BG70">
        <v>154.60214339222779</v>
      </c>
      <c r="BH70">
        <v>15069.446751903253</v>
      </c>
      <c r="BI70">
        <v>74.61590658376339</v>
      </c>
      <c r="BJ70">
        <v>69.403499621982093</v>
      </c>
      <c r="BK70">
        <v>114.40528045441671</v>
      </c>
      <c r="BL70">
        <v>116.58336778402283</v>
      </c>
      <c r="BM70">
        <v>186.71338139132561</v>
      </c>
      <c r="BN70">
        <v>22.693152685331899</v>
      </c>
      <c r="BO70">
        <v>123.07907641682468</v>
      </c>
      <c r="BP70">
        <v>95.890034347154355</v>
      </c>
      <c r="BQ70">
        <v>65.729191855914621</v>
      </c>
      <c r="BR70">
        <v>3433.3984587429327</v>
      </c>
      <c r="BS70">
        <v>147.04357669209068</v>
      </c>
      <c r="BT70">
        <v>11.189793293590272</v>
      </c>
      <c r="BU70">
        <v>114.55571457841603</v>
      </c>
      <c r="BV70">
        <v>13.918704628400969</v>
      </c>
      <c r="BW70">
        <v>462.35764164328447</v>
      </c>
      <c r="BX70">
        <v>41.644182735554345</v>
      </c>
      <c r="BY70">
        <v>580.781570514191</v>
      </c>
      <c r="BZ70">
        <v>213.32243136952815</v>
      </c>
      <c r="CA70">
        <v>396.98981829746856</v>
      </c>
      <c r="CB70">
        <v>56.97280412231445</v>
      </c>
      <c r="CC70">
        <v>8.0450134704520675</v>
      </c>
      <c r="CD70">
        <v>153.44134691031178</v>
      </c>
      <c r="CE70">
        <v>90.385342448339003</v>
      </c>
      <c r="CF70">
        <v>168.92945880856593</v>
      </c>
      <c r="CG70">
        <v>20.661392480569184</v>
      </c>
      <c r="CH70">
        <v>848.02560409460818</v>
      </c>
      <c r="CI70">
        <v>143.69512970820594</v>
      </c>
      <c r="CJ70">
        <v>0</v>
      </c>
      <c r="CK70">
        <v>0</v>
      </c>
      <c r="CN70" s="100"/>
      <c r="CP70" s="99"/>
    </row>
    <row r="71" spans="1:94" x14ac:dyDescent="0.25">
      <c r="A71" t="s">
        <v>94</v>
      </c>
      <c r="B71">
        <v>25.791669716241628</v>
      </c>
      <c r="C71">
        <v>288.90019649686241</v>
      </c>
      <c r="D71">
        <v>41.19968019607429</v>
      </c>
      <c r="E71">
        <v>89.768408882503337</v>
      </c>
      <c r="F71">
        <v>23.446972469310573</v>
      </c>
      <c r="G71">
        <v>121.4218217160726</v>
      </c>
      <c r="H71">
        <v>36.175328952650595</v>
      </c>
      <c r="I71">
        <v>2.8471323712734273</v>
      </c>
      <c r="J71">
        <v>4.3544377443005349</v>
      </c>
      <c r="K71">
        <v>634.65930123180306</v>
      </c>
      <c r="L71">
        <v>0.83739187390394898</v>
      </c>
      <c r="M71">
        <v>21.353492784550699</v>
      </c>
      <c r="N71">
        <v>1.3398269982463185</v>
      </c>
      <c r="O71">
        <v>5.7780039299372472</v>
      </c>
      <c r="P71">
        <v>1.3398269982463185</v>
      </c>
      <c r="Q71">
        <v>0</v>
      </c>
      <c r="R71">
        <v>7.2853093029643556</v>
      </c>
      <c r="S71">
        <v>22.023406283673857</v>
      </c>
      <c r="T71">
        <v>0.83739187390394898</v>
      </c>
      <c r="U71">
        <v>0</v>
      </c>
      <c r="V71">
        <v>7.4527876777451452</v>
      </c>
      <c r="W71">
        <v>68.079959348391043</v>
      </c>
      <c r="X71">
        <v>54.430471803756674</v>
      </c>
      <c r="Y71">
        <v>33.74689251832914</v>
      </c>
      <c r="Z71">
        <v>8.457657926429885</v>
      </c>
      <c r="AA71">
        <v>0.41869593695197449</v>
      </c>
      <c r="AB71">
        <v>48.401250311648255</v>
      </c>
      <c r="AC71">
        <v>5.1918296182044825</v>
      </c>
      <c r="AD71">
        <v>430.33568399923945</v>
      </c>
      <c r="AE71">
        <v>64.227956728432886</v>
      </c>
      <c r="AF71">
        <v>78.547357772190423</v>
      </c>
      <c r="AG71">
        <v>104.67398423799362</v>
      </c>
      <c r="AH71">
        <v>78.966053709142386</v>
      </c>
      <c r="AI71">
        <v>1.1723486234655287</v>
      </c>
      <c r="AJ71">
        <v>53.509340742462349</v>
      </c>
      <c r="AK71">
        <v>2.4284364343214522</v>
      </c>
      <c r="AL71">
        <v>24.870538654947286</v>
      </c>
      <c r="AM71">
        <v>3.6845242451773759</v>
      </c>
      <c r="AN71">
        <v>0.50243512434236937</v>
      </c>
      <c r="AO71">
        <v>77.793705085676862</v>
      </c>
      <c r="AP71">
        <v>6.9503525534027775</v>
      </c>
      <c r="AQ71">
        <v>38.52002619958165</v>
      </c>
      <c r="AR71">
        <v>122.42669196475732</v>
      </c>
      <c r="AS71">
        <v>22.274623845845042</v>
      </c>
      <c r="AT71">
        <v>42.120811257368629</v>
      </c>
      <c r="AU71">
        <v>201.22526729911894</v>
      </c>
      <c r="AV71">
        <v>4.6056553064717196</v>
      </c>
      <c r="AW71">
        <v>18.422621225886878</v>
      </c>
      <c r="AX71">
        <v>38.017591075239281</v>
      </c>
      <c r="AY71">
        <v>73.020571404424345</v>
      </c>
      <c r="AZ71">
        <v>15.324271292442264</v>
      </c>
      <c r="BA71" s="110">
        <v>0.33495674956157961</v>
      </c>
      <c r="BB71" s="112">
        <v>18.087664476325298</v>
      </c>
      <c r="BC71">
        <v>11.053572735532127</v>
      </c>
      <c r="BD71">
        <v>15.073053730271081</v>
      </c>
      <c r="BE71">
        <v>157.59715066872317</v>
      </c>
      <c r="BF71">
        <v>46.0565530647172</v>
      </c>
      <c r="BG71">
        <v>12.72835648334002</v>
      </c>
      <c r="BH71">
        <v>168.9856801538169</v>
      </c>
      <c r="BI71">
        <v>73.523006528766729</v>
      </c>
      <c r="BJ71">
        <v>40.78098425912232</v>
      </c>
      <c r="BK71">
        <v>132.05669851465274</v>
      </c>
      <c r="BL71">
        <v>204.07239967039237</v>
      </c>
      <c r="BM71">
        <v>134.82009169853578</v>
      </c>
      <c r="BN71">
        <v>6.8666133660123814</v>
      </c>
      <c r="BO71">
        <v>125.19008514864038</v>
      </c>
      <c r="BP71">
        <v>57.277604175030113</v>
      </c>
      <c r="BQ71">
        <v>32.742022269644409</v>
      </c>
      <c r="BR71">
        <v>6.4479174290604062</v>
      </c>
      <c r="BS71">
        <v>17.501490164592532</v>
      </c>
      <c r="BT71">
        <v>27.047757527097556</v>
      </c>
      <c r="BU71">
        <v>68.597479784294464</v>
      </c>
      <c r="BV71">
        <v>8.3347047581526503</v>
      </c>
      <c r="BW71">
        <v>276.86588218197136</v>
      </c>
      <c r="BX71">
        <v>9.5462673625050183</v>
      </c>
      <c r="BY71">
        <v>5.694264742546852</v>
      </c>
      <c r="BZ71">
        <v>9.1275714255530449</v>
      </c>
      <c r="CA71">
        <v>6.5316566164508023</v>
      </c>
      <c r="CB71">
        <v>12.81209567073042</v>
      </c>
      <c r="CC71">
        <v>0.7536526865135541</v>
      </c>
      <c r="CD71">
        <v>4.1869593695197445</v>
      </c>
      <c r="CE71">
        <v>2.0097404973694775</v>
      </c>
      <c r="CF71">
        <v>22.19088465845465</v>
      </c>
      <c r="CG71">
        <v>6.1966998668892224</v>
      </c>
      <c r="CH71">
        <v>195.02856743222972</v>
      </c>
      <c r="CI71">
        <v>23.363233281920174</v>
      </c>
      <c r="CJ71">
        <v>0</v>
      </c>
      <c r="CK71">
        <v>0</v>
      </c>
      <c r="CN71" s="100"/>
      <c r="CP71" s="99"/>
    </row>
    <row r="72" spans="1:94" x14ac:dyDescent="0.25">
      <c r="A72" t="s">
        <v>93</v>
      </c>
      <c r="B72">
        <v>196.56012700477552</v>
      </c>
      <c r="C72">
        <v>1562.0993191893604</v>
      </c>
      <c r="D72">
        <v>122.6028961196789</v>
      </c>
      <c r="E72">
        <v>232.94550262738991</v>
      </c>
      <c r="F72">
        <v>44.987353011656367</v>
      </c>
      <c r="G72">
        <v>244.3159325094569</v>
      </c>
      <c r="H72">
        <v>41.625660698697438</v>
      </c>
      <c r="I72">
        <v>21.554380124266125</v>
      </c>
      <c r="J72">
        <v>12.161416308645569</v>
      </c>
      <c r="K72">
        <v>2654.3527009910481</v>
      </c>
      <c r="L72">
        <v>2.9661990996696508</v>
      </c>
      <c r="M72">
        <v>58.236375656847486</v>
      </c>
      <c r="N72">
        <v>6.130144805983945</v>
      </c>
      <c r="O72">
        <v>17.994941204662549</v>
      </c>
      <c r="P72">
        <v>3.3616923129589376</v>
      </c>
      <c r="Q72">
        <v>9.8873303322321693E-2</v>
      </c>
      <c r="R72">
        <v>8.7008506923643072</v>
      </c>
      <c r="S72">
        <v>34.803402769457229</v>
      </c>
      <c r="T72">
        <v>2.7684524930250074</v>
      </c>
      <c r="U72">
        <v>9.8873303322321693E-2</v>
      </c>
      <c r="V72">
        <v>16.709588261472373</v>
      </c>
      <c r="W72">
        <v>161.16348441538437</v>
      </c>
      <c r="X72">
        <v>112.02345266419047</v>
      </c>
      <c r="Y72">
        <v>49.83214487445013</v>
      </c>
      <c r="Z72">
        <v>25.904805470448288</v>
      </c>
      <c r="AA72">
        <v>1.8785927631241124</v>
      </c>
      <c r="AB72">
        <v>255.78523569484622</v>
      </c>
      <c r="AC72">
        <v>20.36790048439827</v>
      </c>
      <c r="AD72">
        <v>1314.7183142769115</v>
      </c>
      <c r="AE72">
        <v>112.02345266419046</v>
      </c>
      <c r="AF72">
        <v>323.51344847063655</v>
      </c>
      <c r="AG72">
        <v>617.6615258545437</v>
      </c>
      <c r="AH72">
        <v>377.49827208462426</v>
      </c>
      <c r="AI72">
        <v>6.6245113225955548</v>
      </c>
      <c r="AJ72">
        <v>171.34743465758351</v>
      </c>
      <c r="AK72">
        <v>16.808461564794687</v>
      </c>
      <c r="AL72">
        <v>47.063692381425128</v>
      </c>
      <c r="AM72">
        <v>13.941135768447358</v>
      </c>
      <c r="AN72">
        <v>1.1864796398678603</v>
      </c>
      <c r="AO72">
        <v>91.358932269825246</v>
      </c>
      <c r="AP72">
        <v>1357.0360880988653</v>
      </c>
      <c r="AQ72">
        <v>6874.9573999109925</v>
      </c>
      <c r="AR72">
        <v>2215.9484740598737</v>
      </c>
      <c r="AS72">
        <v>35.989882409325091</v>
      </c>
      <c r="AT72">
        <v>108.85950695787623</v>
      </c>
      <c r="AU72">
        <v>318.27316339455348</v>
      </c>
      <c r="AV72">
        <v>153.55024005956557</v>
      </c>
      <c r="AW72">
        <v>72.474131335261802</v>
      </c>
      <c r="AX72">
        <v>291.87399140749369</v>
      </c>
      <c r="AY72">
        <v>164.92066994163267</v>
      </c>
      <c r="AZ72">
        <v>34.803402769457243</v>
      </c>
      <c r="BA72" s="110">
        <v>1.0876063365455386</v>
      </c>
      <c r="BB72" s="112">
        <v>90.864565753213625</v>
      </c>
      <c r="BC72">
        <v>86.909633620320776</v>
      </c>
      <c r="BD72">
        <v>45.778339438234944</v>
      </c>
      <c r="BE72">
        <v>2049.1492113551171</v>
      </c>
      <c r="BF72">
        <v>129.32628074559676</v>
      </c>
      <c r="BG72">
        <v>48.349045324615311</v>
      </c>
      <c r="BH72">
        <v>419.91491920990023</v>
      </c>
      <c r="BI72">
        <v>265.47481942043373</v>
      </c>
      <c r="BJ72">
        <v>1537.5787399654246</v>
      </c>
      <c r="BK72">
        <v>328.85260685004192</v>
      </c>
      <c r="BL72">
        <v>317.97654348458661</v>
      </c>
      <c r="BM72">
        <v>308.97907288225531</v>
      </c>
      <c r="BN72">
        <v>29.068751176762579</v>
      </c>
      <c r="BO72">
        <v>415.07012734710645</v>
      </c>
      <c r="BP72">
        <v>140.30121741437449</v>
      </c>
      <c r="BQ72">
        <v>72.078638121972503</v>
      </c>
      <c r="BR72">
        <v>26.794665200349179</v>
      </c>
      <c r="BS72">
        <v>649.20210961436419</v>
      </c>
      <c r="BT72">
        <v>8665.6517963815622</v>
      </c>
      <c r="BU72">
        <v>217.39262342876145</v>
      </c>
      <c r="BV72">
        <v>26.413555404317126</v>
      </c>
      <c r="BW72">
        <v>877.41708084204936</v>
      </c>
      <c r="BX72">
        <v>19.972407271108981</v>
      </c>
      <c r="BY72">
        <v>15.91860183489379</v>
      </c>
      <c r="BZ72">
        <v>43.899746675110848</v>
      </c>
      <c r="CA72">
        <v>553.98711851496842</v>
      </c>
      <c r="CB72">
        <v>32.331570186399198</v>
      </c>
      <c r="CC72">
        <v>2.5707058863803636</v>
      </c>
      <c r="CD72">
        <v>9.195217208975917</v>
      </c>
      <c r="CE72">
        <v>6.624511322595553</v>
      </c>
      <c r="CF72">
        <v>53.68820370402068</v>
      </c>
      <c r="CG72">
        <v>13.347895948513429</v>
      </c>
      <c r="CH72">
        <v>825.49320943806379</v>
      </c>
      <c r="CI72">
        <v>63.575534036252847</v>
      </c>
      <c r="CJ72">
        <v>0</v>
      </c>
      <c r="CK72">
        <v>0</v>
      </c>
      <c r="CN72" s="100"/>
      <c r="CP72" s="99"/>
    </row>
    <row r="73" spans="1:94" x14ac:dyDescent="0.25">
      <c r="A73" t="s">
        <v>92</v>
      </c>
      <c r="B73">
        <v>10.184465090984867</v>
      </c>
      <c r="C73">
        <v>339.06345355090991</v>
      </c>
      <c r="D73">
        <v>54.014383167557313</v>
      </c>
      <c r="E73">
        <v>9.8945846804255275</v>
      </c>
      <c r="F73">
        <v>4.831340175989026</v>
      </c>
      <c r="G73">
        <v>1.4107513313887956</v>
      </c>
      <c r="H73">
        <v>40.757185724643435</v>
      </c>
      <c r="I73">
        <v>7.7301442815824434E-2</v>
      </c>
      <c r="J73">
        <v>51.444110193931166</v>
      </c>
      <c r="K73">
        <v>17.392824633560494</v>
      </c>
      <c r="L73">
        <v>1.0049187566057176</v>
      </c>
      <c r="M73">
        <v>214.08634587842579</v>
      </c>
      <c r="N73">
        <v>26.784949935683159</v>
      </c>
      <c r="O73">
        <v>20.252978017746003</v>
      </c>
      <c r="P73">
        <v>135.14224740276504</v>
      </c>
      <c r="Q73">
        <v>0.27055504985538548</v>
      </c>
      <c r="R73">
        <v>7.4402638710231015</v>
      </c>
      <c r="S73">
        <v>28.930064973822287</v>
      </c>
      <c r="T73">
        <v>0.50245937830285881</v>
      </c>
      <c r="U73">
        <v>3.0534069912250645</v>
      </c>
      <c r="V73">
        <v>11.962398275748829</v>
      </c>
      <c r="W73">
        <v>1622.4606579006349</v>
      </c>
      <c r="X73">
        <v>8279.6222624780257</v>
      </c>
      <c r="Y73">
        <v>6.7252255249767243</v>
      </c>
      <c r="Z73">
        <v>2.5122968915142936</v>
      </c>
      <c r="AA73">
        <v>1.1401962815334103</v>
      </c>
      <c r="AB73">
        <v>4.2129286334624307</v>
      </c>
      <c r="AC73">
        <v>36.119099155693959</v>
      </c>
      <c r="AD73">
        <v>86.770869560762918</v>
      </c>
      <c r="AE73">
        <v>5.2178473900681483</v>
      </c>
      <c r="AF73">
        <v>34.959577513456594</v>
      </c>
      <c r="AG73">
        <v>37.104692551595718</v>
      </c>
      <c r="AH73">
        <v>6.8798284106083738</v>
      </c>
      <c r="AI73">
        <v>13.566403214177186</v>
      </c>
      <c r="AJ73">
        <v>45.221344047257283</v>
      </c>
      <c r="AK73">
        <v>7.8460964458061788</v>
      </c>
      <c r="AL73">
        <v>141.84814756703781</v>
      </c>
      <c r="AM73">
        <v>1.1981723636452786</v>
      </c>
      <c r="AN73">
        <v>0</v>
      </c>
      <c r="AO73">
        <v>10.957479519143112</v>
      </c>
      <c r="AP73">
        <v>2.415670087994513</v>
      </c>
      <c r="AQ73">
        <v>0.86964123167802476</v>
      </c>
      <c r="AR73">
        <v>4.174277912054519</v>
      </c>
      <c r="AS73">
        <v>76.393150862738509</v>
      </c>
      <c r="AT73">
        <v>138.23430511539803</v>
      </c>
      <c r="AU73">
        <v>177.42613662302099</v>
      </c>
      <c r="AV73">
        <v>218.06737018344074</v>
      </c>
      <c r="AW73">
        <v>26.495069525123821</v>
      </c>
      <c r="AX73">
        <v>9.6240296305701403</v>
      </c>
      <c r="AY73">
        <v>22.765274909260295</v>
      </c>
      <c r="AZ73">
        <v>1.468727413500664</v>
      </c>
      <c r="BA73" s="110">
        <v>56.603981501887432</v>
      </c>
      <c r="BB73" s="112">
        <v>121.40191594225227</v>
      </c>
      <c r="BC73">
        <v>30.360141665915041</v>
      </c>
      <c r="BD73">
        <v>5.6043546041472698</v>
      </c>
      <c r="BE73">
        <v>947.19390418300077</v>
      </c>
      <c r="BF73">
        <v>19.248059261140284</v>
      </c>
      <c r="BG73">
        <v>1.5267034956125325</v>
      </c>
      <c r="BH73">
        <v>34.862950709936818</v>
      </c>
      <c r="BI73">
        <v>4.6767372903573774</v>
      </c>
      <c r="BJ73">
        <v>7.1117327390558467</v>
      </c>
      <c r="BK73">
        <v>20.794088117456766</v>
      </c>
      <c r="BL73">
        <v>12.020374357860698</v>
      </c>
      <c r="BM73">
        <v>6.5706226393450748</v>
      </c>
      <c r="BN73">
        <v>0.81166514956615643</v>
      </c>
      <c r="BO73">
        <v>25.664079014853712</v>
      </c>
      <c r="BP73">
        <v>8.1359768563655201</v>
      </c>
      <c r="BQ73">
        <v>9.5274028270503592</v>
      </c>
      <c r="BR73">
        <v>0.98559339590176132</v>
      </c>
      <c r="BS73">
        <v>22.262815530957432</v>
      </c>
      <c r="BT73">
        <v>14.474695167263125</v>
      </c>
      <c r="BU73">
        <v>89.282821239438206</v>
      </c>
      <c r="BV73">
        <v>10.848007205885892</v>
      </c>
      <c r="BW73">
        <v>360.3538664085421</v>
      </c>
      <c r="BX73">
        <v>5.2951488328839726</v>
      </c>
      <c r="BY73">
        <v>2.0678135953233037</v>
      </c>
      <c r="BZ73">
        <v>18.822901325653245</v>
      </c>
      <c r="CA73">
        <v>472.69832281876631</v>
      </c>
      <c r="CB73">
        <v>8.1939529384773895</v>
      </c>
      <c r="CC73">
        <v>3.6331678123437481</v>
      </c>
      <c r="CD73">
        <v>19.248059261140284</v>
      </c>
      <c r="CE73">
        <v>47.269832281876631</v>
      </c>
      <c r="CF73">
        <v>403.26230180945208</v>
      </c>
      <c r="CG73">
        <v>86.055831214716534</v>
      </c>
      <c r="CH73">
        <v>162.25572847041548</v>
      </c>
      <c r="CI73">
        <v>23.750868305162054</v>
      </c>
      <c r="CJ73">
        <v>0</v>
      </c>
      <c r="CK73">
        <v>0</v>
      </c>
      <c r="CN73" s="100"/>
      <c r="CP73" s="99"/>
    </row>
    <row r="74" spans="1:94" x14ac:dyDescent="0.25">
      <c r="A74" t="s">
        <v>91</v>
      </c>
      <c r="B74">
        <v>1.2374289831053769</v>
      </c>
      <c r="C74">
        <v>41.196758080804251</v>
      </c>
      <c r="D74">
        <v>6.5628349293729187</v>
      </c>
      <c r="E74">
        <v>1.2022080443073113</v>
      </c>
      <c r="F74">
        <v>0.58701564663442929</v>
      </c>
      <c r="G74">
        <v>0.17140856881725336</v>
      </c>
      <c r="H74">
        <v>4.9520639950080465</v>
      </c>
      <c r="I74">
        <v>9.3922503461508697E-3</v>
      </c>
      <c r="J74">
        <v>6.2505426053634041</v>
      </c>
      <c r="K74">
        <v>2.1132563278839456</v>
      </c>
      <c r="L74">
        <v>0.12209925449996128</v>
      </c>
      <c r="M74">
        <v>26.01183733366484</v>
      </c>
      <c r="N74">
        <v>3.2544147449412759</v>
      </c>
      <c r="O74">
        <v>2.4607695906915281</v>
      </c>
      <c r="P74">
        <v>16.420001667658255</v>
      </c>
      <c r="Q74">
        <v>3.287287621152804E-2</v>
      </c>
      <c r="R74">
        <v>0.90400409581702124</v>
      </c>
      <c r="S74">
        <v>3.5150496920469627</v>
      </c>
      <c r="T74">
        <v>6.1049627249980642E-2</v>
      </c>
      <c r="U74">
        <v>0.37099388867295929</v>
      </c>
      <c r="V74">
        <v>1.4534507410668469</v>
      </c>
      <c r="W74">
        <v>197.13159445277407</v>
      </c>
      <c r="X74">
        <v>1005.9874981381138</v>
      </c>
      <c r="Y74">
        <v>0.8171257801151256</v>
      </c>
      <c r="Z74">
        <v>0.30524813624990321</v>
      </c>
      <c r="AA74">
        <v>0.13853569260572535</v>
      </c>
      <c r="AB74">
        <v>0.51187764386522228</v>
      </c>
      <c r="AC74">
        <v>4.3885289742389944</v>
      </c>
      <c r="AD74">
        <v>10.542801013554351</v>
      </c>
      <c r="AE74">
        <v>0.63397689836518367</v>
      </c>
      <c r="AF74">
        <v>4.2476452190467313</v>
      </c>
      <c r="AG74">
        <v>4.5082801661524172</v>
      </c>
      <c r="AH74">
        <v>0.83591028080742735</v>
      </c>
      <c r="AI74">
        <v>1.6483399357494775</v>
      </c>
      <c r="AJ74">
        <v>5.4944664524982585</v>
      </c>
      <c r="AK74">
        <v>0.95331341013431325</v>
      </c>
      <c r="AL74">
        <v>17.234779385186847</v>
      </c>
      <c r="AM74">
        <v>0.14557988036533848</v>
      </c>
      <c r="AN74">
        <v>0</v>
      </c>
      <c r="AO74">
        <v>1.3313514865668856</v>
      </c>
      <c r="AP74">
        <v>0.29350782331721464</v>
      </c>
      <c r="AQ74">
        <v>0.10566281639419728</v>
      </c>
      <c r="AR74">
        <v>0.507181518692147</v>
      </c>
      <c r="AS74">
        <v>9.2818914045835985</v>
      </c>
      <c r="AT74">
        <v>16.795691681504294</v>
      </c>
      <c r="AU74">
        <v>21.557562607002779</v>
      </c>
      <c r="AV74">
        <v>26.495538226491608</v>
      </c>
      <c r="AW74">
        <v>3.2191938061432102</v>
      </c>
      <c r="AX74">
        <v>1.1693351680957831</v>
      </c>
      <c r="AY74">
        <v>2.7660177269414312</v>
      </c>
      <c r="AZ74">
        <v>0.17845275657686652</v>
      </c>
      <c r="BA74" s="110">
        <v>6.8774753159689732</v>
      </c>
      <c r="BB74" s="112">
        <v>14.750529168629942</v>
      </c>
      <c r="BC74">
        <v>3.6888063234507538</v>
      </c>
      <c r="BD74">
        <v>0.68093815009593794</v>
      </c>
      <c r="BE74">
        <v>115.08559155397316</v>
      </c>
      <c r="BF74">
        <v>2.3386703361915666</v>
      </c>
      <c r="BG74">
        <v>0.18549694433647967</v>
      </c>
      <c r="BH74">
        <v>4.2359049061140421</v>
      </c>
      <c r="BI74">
        <v>0.56823114594212765</v>
      </c>
      <c r="BJ74">
        <v>0.86408703184587998</v>
      </c>
      <c r="BK74">
        <v>2.5265153431145837</v>
      </c>
      <c r="BL74">
        <v>1.4604949288264601</v>
      </c>
      <c r="BM74">
        <v>0.79834127942282374</v>
      </c>
      <c r="BN74">
        <v>9.8618628634584121E-2</v>
      </c>
      <c r="BO74">
        <v>3.1182271149220888</v>
      </c>
      <c r="BP74">
        <v>0.9885343489323789</v>
      </c>
      <c r="BQ74">
        <v>1.1575948551630946</v>
      </c>
      <c r="BR74">
        <v>0.11975119191342358</v>
      </c>
      <c r="BS74">
        <v>2.7049680996914502</v>
      </c>
      <c r="BT74">
        <v>1.7586988773167505</v>
      </c>
      <c r="BU74">
        <v>10.848007205885892</v>
      </c>
      <c r="BV74">
        <v>1.3180504234220001</v>
      </c>
      <c r="BW74">
        <v>43.783577682712846</v>
      </c>
      <c r="BX74">
        <v>0.64336914871133444</v>
      </c>
      <c r="BY74">
        <v>0.25124269675953576</v>
      </c>
      <c r="BZ74">
        <v>2.2870129592877362</v>
      </c>
      <c r="CA74">
        <v>57.433610866712556</v>
      </c>
      <c r="CB74">
        <v>0.99557853669199226</v>
      </c>
      <c r="CC74">
        <v>0.44143576626909087</v>
      </c>
      <c r="CD74">
        <v>2.3386703361915666</v>
      </c>
      <c r="CE74">
        <v>5.7433610866712561</v>
      </c>
      <c r="CF74">
        <v>48.997021993282544</v>
      </c>
      <c r="CG74">
        <v>10.455922697852454</v>
      </c>
      <c r="CH74">
        <v>19.714333476570676</v>
      </c>
      <c r="CI74">
        <v>2.885768918854855</v>
      </c>
      <c r="CJ74">
        <v>0</v>
      </c>
      <c r="CK74">
        <v>0</v>
      </c>
      <c r="CN74" s="100"/>
      <c r="CP74" s="99"/>
    </row>
    <row r="75" spans="1:94" x14ac:dyDescent="0.25">
      <c r="A75" t="s">
        <v>90</v>
      </c>
      <c r="B75">
        <v>41.105459279753319</v>
      </c>
      <c r="C75">
        <v>1368.4919982225274</v>
      </c>
      <c r="D75">
        <v>218.00713223322674</v>
      </c>
      <c r="E75">
        <v>39.935474670272676</v>
      </c>
      <c r="F75">
        <v>19.499743491344077</v>
      </c>
      <c r="G75">
        <v>5.6939250994724704</v>
      </c>
      <c r="H75">
        <v>164.49983609297865</v>
      </c>
      <c r="I75">
        <v>0.31199589586150528</v>
      </c>
      <c r="J75">
        <v>207.63326869583176</v>
      </c>
      <c r="K75">
        <v>70.199076568838677</v>
      </c>
      <c r="L75">
        <v>4.0559466461995681</v>
      </c>
      <c r="M75">
        <v>864.07263358843898</v>
      </c>
      <c r="N75">
        <v>108.10657791601155</v>
      </c>
      <c r="O75">
        <v>81.742924715714381</v>
      </c>
      <c r="P75">
        <v>545.44682493987648</v>
      </c>
      <c r="Q75">
        <v>1.0919856355152684</v>
      </c>
      <c r="R75">
        <v>30.02960497666988</v>
      </c>
      <c r="S75">
        <v>116.76446402616833</v>
      </c>
      <c r="T75">
        <v>2.0279733230997841</v>
      </c>
      <c r="U75">
        <v>12.323837886529457</v>
      </c>
      <c r="V75">
        <v>48.281364884567935</v>
      </c>
      <c r="W75">
        <v>6548.4038592631678</v>
      </c>
      <c r="X75">
        <v>33417.334412908065</v>
      </c>
      <c r="Y75">
        <v>27.143642939950954</v>
      </c>
      <c r="Z75">
        <v>10.139866615498921</v>
      </c>
      <c r="AA75">
        <v>4.6019394639572031</v>
      </c>
      <c r="AB75">
        <v>17.003776324452033</v>
      </c>
      <c r="AC75">
        <v>145.78008234128833</v>
      </c>
      <c r="AD75">
        <v>350.21539310453966</v>
      </c>
      <c r="AE75">
        <v>21.059722970651599</v>
      </c>
      <c r="AF75">
        <v>141.10014390336573</v>
      </c>
      <c r="AG75">
        <v>149.7580300135225</v>
      </c>
      <c r="AH75">
        <v>27.767634731673969</v>
      </c>
      <c r="AI75">
        <v>54.755279723694166</v>
      </c>
      <c r="AJ75">
        <v>182.51759907898054</v>
      </c>
      <c r="AK75">
        <v>31.667583429942784</v>
      </c>
      <c r="AL75">
        <v>572.51246890586219</v>
      </c>
      <c r="AM75">
        <v>4.8359363858533309</v>
      </c>
      <c r="AN75">
        <v>0</v>
      </c>
      <c r="AO75">
        <v>44.225418238368363</v>
      </c>
      <c r="AP75">
        <v>9.7498717456720385</v>
      </c>
      <c r="AQ75">
        <v>3.509953828441934</v>
      </c>
      <c r="AR75">
        <v>16.847778376521283</v>
      </c>
      <c r="AS75">
        <v>308.32994408513258</v>
      </c>
      <c r="AT75">
        <v>557.92666077433682</v>
      </c>
      <c r="AU75">
        <v>716.10857997611993</v>
      </c>
      <c r="AV75">
        <v>880.14042222530634</v>
      </c>
      <c r="AW75">
        <v>106.93659330653092</v>
      </c>
      <c r="AX75">
        <v>38.843489034757397</v>
      </c>
      <c r="AY75">
        <v>91.882791331213298</v>
      </c>
      <c r="AZ75">
        <v>5.927922021368599</v>
      </c>
      <c r="BA75" s="110">
        <v>228.45899474458719</v>
      </c>
      <c r="BB75" s="112">
        <v>489.98955445049404</v>
      </c>
      <c r="BC75">
        <v>122.53638809960617</v>
      </c>
      <c r="BD75">
        <v>22.619702449959128</v>
      </c>
      <c r="BE75">
        <v>3822.9637109649893</v>
      </c>
      <c r="BF75">
        <v>77.686978069514808</v>
      </c>
      <c r="BG75">
        <v>6.1619189432647286</v>
      </c>
      <c r="BH75">
        <v>140.71014903353887</v>
      </c>
      <c r="BI75">
        <v>18.875751699621066</v>
      </c>
      <c r="BJ75">
        <v>28.70362241925848</v>
      </c>
      <c r="BK75">
        <v>83.926895986744896</v>
      </c>
      <c r="BL75">
        <v>48.515361806464057</v>
      </c>
      <c r="BM75">
        <v>26.519651148227943</v>
      </c>
      <c r="BN75">
        <v>3.275956906545805</v>
      </c>
      <c r="BO75">
        <v>103.58263742601973</v>
      </c>
      <c r="BP75">
        <v>32.837568039423424</v>
      </c>
      <c r="BQ75">
        <v>38.453494164930518</v>
      </c>
      <c r="BR75">
        <v>3.9779476722341913</v>
      </c>
      <c r="BS75">
        <v>89.854818008113497</v>
      </c>
      <c r="BT75">
        <v>58.42123150006686</v>
      </c>
      <c r="BU75">
        <v>360.3538664085421</v>
      </c>
      <c r="BV75">
        <v>43.783577682712846</v>
      </c>
      <c r="BW75">
        <v>1454.4221075557321</v>
      </c>
      <c r="BX75">
        <v>21.371718866513106</v>
      </c>
      <c r="BY75">
        <v>8.3458902142952649</v>
      </c>
      <c r="BZ75">
        <v>75.971000642276522</v>
      </c>
      <c r="CA75">
        <v>1907.8549031931043</v>
      </c>
      <c r="CB75">
        <v>33.071564961319552</v>
      </c>
      <c r="CC75">
        <v>14.663807105490747</v>
      </c>
      <c r="CD75">
        <v>77.686978069514808</v>
      </c>
      <c r="CE75">
        <v>190.78549031931044</v>
      </c>
      <c r="CF75">
        <v>1627.6045897355073</v>
      </c>
      <c r="CG75">
        <v>347.32943106782068</v>
      </c>
      <c r="CH75">
        <v>654.87938541329959</v>
      </c>
      <c r="CI75">
        <v>95.860739003447478</v>
      </c>
      <c r="CJ75">
        <v>0</v>
      </c>
      <c r="CK75">
        <v>0</v>
      </c>
      <c r="CN75" s="100"/>
      <c r="CP75" s="99"/>
    </row>
    <row r="76" spans="1:94" x14ac:dyDescent="0.25">
      <c r="A76" t="s">
        <v>89</v>
      </c>
      <c r="B76">
        <v>10.811760769013484</v>
      </c>
      <c r="C76">
        <v>1319.7299198262692</v>
      </c>
      <c r="D76">
        <v>72.213334832769888</v>
      </c>
      <c r="E76">
        <v>71.373600049977398</v>
      </c>
      <c r="F76">
        <v>0.1473322482336791</v>
      </c>
      <c r="G76">
        <v>0.14389488798243785</v>
      </c>
      <c r="H76">
        <v>50.452636506419253</v>
      </c>
      <c r="I76">
        <v>5.139916335312187E-2</v>
      </c>
      <c r="J76">
        <v>1.1998901982518211</v>
      </c>
      <c r="K76">
        <v>26.554253831316963</v>
      </c>
      <c r="L76">
        <v>9.4924921124174926</v>
      </c>
      <c r="M76">
        <v>16.500631909417365</v>
      </c>
      <c r="N76">
        <v>0.48646279690997718</v>
      </c>
      <c r="O76">
        <v>6.938702227701592</v>
      </c>
      <c r="P76">
        <v>1.4310228854678739</v>
      </c>
      <c r="Q76">
        <v>2.4771091290517182E-2</v>
      </c>
      <c r="R76">
        <v>0.32624706575256862</v>
      </c>
      <c r="S76">
        <v>0.53082551941947864</v>
      </c>
      <c r="T76">
        <v>4.4544203977582818E-2</v>
      </c>
      <c r="U76">
        <v>9.0538263639490496E-2</v>
      </c>
      <c r="V76">
        <v>251.68506413233774</v>
      </c>
      <c r="W76">
        <v>11324.41137330534</v>
      </c>
      <c r="X76">
        <v>15997.29518312021</v>
      </c>
      <c r="Y76">
        <v>134.72857430215336</v>
      </c>
      <c r="Z76">
        <v>185.66059959973009</v>
      </c>
      <c r="AA76">
        <v>16.013550783288906</v>
      </c>
      <c r="AB76">
        <v>9.4512579450651799</v>
      </c>
      <c r="AC76">
        <v>5.3838219429433165</v>
      </c>
      <c r="AD76">
        <v>0.40075897840547825</v>
      </c>
      <c r="AE76">
        <v>9.1371301825218729E-2</v>
      </c>
      <c r="AF76">
        <v>65.118711470165209</v>
      </c>
      <c r="AG76">
        <v>11.865872765936304</v>
      </c>
      <c r="AH76">
        <v>0.15677057895477303</v>
      </c>
      <c r="AI76">
        <v>0.42208390112735511</v>
      </c>
      <c r="AJ76">
        <v>11.002128166234733</v>
      </c>
      <c r="AK76">
        <v>1.0846224548909666</v>
      </c>
      <c r="AL76">
        <v>2.1174165535663398</v>
      </c>
      <c r="AM76">
        <v>5.2462737192861466</v>
      </c>
      <c r="AN76">
        <v>0.55452360436038717</v>
      </c>
      <c r="AO76">
        <v>144.6437339559314</v>
      </c>
      <c r="AP76">
        <v>11.004104662044005</v>
      </c>
      <c r="AQ76">
        <v>9.9273770057343018</v>
      </c>
      <c r="AR76">
        <v>513.90834122033255</v>
      </c>
      <c r="AS76">
        <v>2.5209156640055426</v>
      </c>
      <c r="AT76">
        <v>140.99531711147515</v>
      </c>
      <c r="AU76">
        <v>173.86778941729963</v>
      </c>
      <c r="AV76">
        <v>51.136447995990871</v>
      </c>
      <c r="AW76">
        <v>25.34566524914371</v>
      </c>
      <c r="AX76">
        <v>108.28641441232851</v>
      </c>
      <c r="AY76">
        <v>9.5705066524962508</v>
      </c>
      <c r="AZ76">
        <v>4.9347538281389838</v>
      </c>
      <c r="BA76" s="110">
        <v>5.1653888293219294</v>
      </c>
      <c r="BB76" s="112">
        <v>29.746029804359658</v>
      </c>
      <c r="BC76">
        <v>95.989757621955846</v>
      </c>
      <c r="BD76">
        <v>1.0928722433251221</v>
      </c>
      <c r="BE76">
        <v>522.76432113830731</v>
      </c>
      <c r="BF76">
        <v>365.1576943431856</v>
      </c>
      <c r="BG76">
        <v>21.932308133220317</v>
      </c>
      <c r="BH76">
        <v>10.479461286636349</v>
      </c>
      <c r="BI76">
        <v>2.755829483219931</v>
      </c>
      <c r="BJ76">
        <v>0.12009988729546427</v>
      </c>
      <c r="BK76">
        <v>260.61572223703712</v>
      </c>
      <c r="BL76">
        <v>1.7495807809085953</v>
      </c>
      <c r="BM76">
        <v>2.4549980940178844</v>
      </c>
      <c r="BN76">
        <v>6.5311142510156989E-2</v>
      </c>
      <c r="BO76">
        <v>0.63069184448861859</v>
      </c>
      <c r="BP76">
        <v>0.11876919278899387</v>
      </c>
      <c r="BQ76">
        <v>118.08937668853727</v>
      </c>
      <c r="BR76">
        <v>13.095497893662493</v>
      </c>
      <c r="BS76">
        <v>74.291788969274691</v>
      </c>
      <c r="BT76">
        <v>7.4871559121432067</v>
      </c>
      <c r="BU76">
        <v>90.822433185432246</v>
      </c>
      <c r="BV76">
        <v>11.035072547824639</v>
      </c>
      <c r="BW76">
        <v>366.56788507199644</v>
      </c>
      <c r="BX76">
        <v>585.09126731610991</v>
      </c>
      <c r="BY76">
        <v>20.213841735590925</v>
      </c>
      <c r="BZ76">
        <v>0.23686275805453491</v>
      </c>
      <c r="CA76">
        <v>57.906459800943843</v>
      </c>
      <c r="CB76">
        <v>1.851067718079348</v>
      </c>
      <c r="CC76">
        <v>0.318162823555736</v>
      </c>
      <c r="CD76">
        <v>5.7832805281836706</v>
      </c>
      <c r="CE76">
        <v>0.20929942885511588</v>
      </c>
      <c r="CF76">
        <v>148.20326896861522</v>
      </c>
      <c r="CG76">
        <v>1.2310888652600305</v>
      </c>
      <c r="CH76">
        <v>358.29336579037823</v>
      </c>
      <c r="CI76">
        <v>42.084470319516278</v>
      </c>
      <c r="CJ76">
        <v>0</v>
      </c>
      <c r="CK76">
        <v>0</v>
      </c>
      <c r="CN76" s="100"/>
      <c r="CP76" s="99"/>
    </row>
    <row r="77" spans="1:94" x14ac:dyDescent="0.25">
      <c r="A77" t="s">
        <v>88</v>
      </c>
      <c r="B77">
        <v>3.9618946075907338</v>
      </c>
      <c r="C77">
        <v>980.39971214457728</v>
      </c>
      <c r="D77">
        <v>110.16112597353606</v>
      </c>
      <c r="E77">
        <v>33.576070321153047</v>
      </c>
      <c r="F77">
        <v>4.8494729747211069</v>
      </c>
      <c r="G77">
        <v>2.56542668390553</v>
      </c>
      <c r="H77">
        <v>27.884914813910378</v>
      </c>
      <c r="I77">
        <v>2.9441227182575314</v>
      </c>
      <c r="J77">
        <v>64.972369449866576</v>
      </c>
      <c r="K77">
        <v>4.618944998453558</v>
      </c>
      <c r="L77">
        <v>408.98107325089052</v>
      </c>
      <c r="M77">
        <v>156.63095593973216</v>
      </c>
      <c r="N77">
        <v>3.6076965961155176</v>
      </c>
      <c r="O77">
        <v>401.21811816977754</v>
      </c>
      <c r="P77">
        <v>8.4988945273012373</v>
      </c>
      <c r="Q77">
        <v>4.4272352999259867</v>
      </c>
      <c r="R77">
        <v>15.734798130448155</v>
      </c>
      <c r="S77">
        <v>40.22989999250359</v>
      </c>
      <c r="T77">
        <v>4.0289008576254588</v>
      </c>
      <c r="U77">
        <v>8.1121885067570059</v>
      </c>
      <c r="V77">
        <v>296.46249905508489</v>
      </c>
      <c r="W77">
        <v>5339.0193074055414</v>
      </c>
      <c r="X77">
        <v>8592.2913978567176</v>
      </c>
      <c r="Y77">
        <v>23.820871285775826</v>
      </c>
      <c r="Z77">
        <v>64.213548695776851</v>
      </c>
      <c r="AA77">
        <v>0.62362689057281151</v>
      </c>
      <c r="AB77">
        <v>11.866395247909987</v>
      </c>
      <c r="AC77">
        <v>557.71596480370556</v>
      </c>
      <c r="AD77">
        <v>0.72859543202262578</v>
      </c>
      <c r="AE77">
        <v>0.31299181264830828</v>
      </c>
      <c r="AF77">
        <v>52.404595772579107</v>
      </c>
      <c r="AG77">
        <v>103.42543405942622</v>
      </c>
      <c r="AH77">
        <v>0.21618927042997058</v>
      </c>
      <c r="AI77">
        <v>2.9948479886308195</v>
      </c>
      <c r="AJ77">
        <v>30.59860332355473</v>
      </c>
      <c r="AK77">
        <v>6.7553400117982587</v>
      </c>
      <c r="AL77">
        <v>139.19030326810966</v>
      </c>
      <c r="AM77">
        <v>580.89091515890186</v>
      </c>
      <c r="AN77">
        <v>3.8356461505314794</v>
      </c>
      <c r="AO77">
        <v>31.001820187825132</v>
      </c>
      <c r="AP77">
        <v>0.37938942760989514</v>
      </c>
      <c r="AQ77">
        <v>38.498022376186427</v>
      </c>
      <c r="AR77">
        <v>285.83767327114305</v>
      </c>
      <c r="AS77">
        <v>303.64284400167008</v>
      </c>
      <c r="AT77">
        <v>931.42346739385766</v>
      </c>
      <c r="AU77">
        <v>59.689745302682105</v>
      </c>
      <c r="AV77">
        <v>54.411644390505352</v>
      </c>
      <c r="AW77">
        <v>29.754904901740705</v>
      </c>
      <c r="AX77">
        <v>44.784217261346427</v>
      </c>
      <c r="AY77">
        <v>687.0759455051649</v>
      </c>
      <c r="AZ77">
        <v>235.35753780203876</v>
      </c>
      <c r="BA77" s="110">
        <v>6.9845652278681047</v>
      </c>
      <c r="BB77" s="112">
        <v>507.12719922659511</v>
      </c>
      <c r="BC77">
        <v>340.98855164942802</v>
      </c>
      <c r="BD77">
        <v>20.234849878524969</v>
      </c>
      <c r="BE77">
        <v>309.88262478640917</v>
      </c>
      <c r="BF77">
        <v>239.03405621516356</v>
      </c>
      <c r="BG77">
        <v>1080.1466797848648</v>
      </c>
      <c r="BH77">
        <v>17.407876663878564</v>
      </c>
      <c r="BI77">
        <v>0.34813010318965798</v>
      </c>
      <c r="BJ77">
        <v>2.0834113134675101</v>
      </c>
      <c r="BK77">
        <v>108.59914209305072</v>
      </c>
      <c r="BL77">
        <v>23.558966521874677</v>
      </c>
      <c r="BM77">
        <v>24.694987846839251</v>
      </c>
      <c r="BN77">
        <v>0.548027680975262</v>
      </c>
      <c r="BO77">
        <v>0.58933297523416406</v>
      </c>
      <c r="BP77">
        <v>0.79478117412690619</v>
      </c>
      <c r="BQ77">
        <v>74.534838275592051</v>
      </c>
      <c r="BR77">
        <v>83.79365956266227</v>
      </c>
      <c r="BS77">
        <v>23.20339858293675</v>
      </c>
      <c r="BT77">
        <v>0.76520315262529892</v>
      </c>
      <c r="BU77">
        <v>51.134621388923485</v>
      </c>
      <c r="BV77">
        <v>6.2129392149210192</v>
      </c>
      <c r="BW77">
        <v>206.3841427615651</v>
      </c>
      <c r="BX77">
        <v>311.65491323482871</v>
      </c>
      <c r="BY77">
        <v>1260.9549548310938</v>
      </c>
      <c r="BZ77">
        <v>11.362078403573584</v>
      </c>
      <c r="CA77">
        <v>51.642958836919554</v>
      </c>
      <c r="CB77">
        <v>66.362158738565824</v>
      </c>
      <c r="CC77">
        <v>29.993356298927068</v>
      </c>
      <c r="CD77">
        <v>79.019483155120639</v>
      </c>
      <c r="CE77">
        <v>14.416786145964295</v>
      </c>
      <c r="CF77">
        <v>604.07550401838762</v>
      </c>
      <c r="CG77">
        <v>12.470237090191436</v>
      </c>
      <c r="CH77">
        <v>40.31960815268539</v>
      </c>
      <c r="CI77">
        <v>689.71448139248537</v>
      </c>
      <c r="CJ77">
        <v>0</v>
      </c>
      <c r="CK77">
        <v>0</v>
      </c>
      <c r="CN77" s="100"/>
      <c r="CP77" s="99"/>
    </row>
    <row r="78" spans="1:94" x14ac:dyDescent="0.25">
      <c r="A78" t="s">
        <v>87</v>
      </c>
      <c r="B78">
        <v>211.69565038085932</v>
      </c>
      <c r="C78">
        <v>392.90531554784712</v>
      </c>
      <c r="D78">
        <v>79.976331209970894</v>
      </c>
      <c r="E78">
        <v>92.240918136207753</v>
      </c>
      <c r="F78">
        <v>1.364153795679063</v>
      </c>
      <c r="G78">
        <v>0.50868591514178296</v>
      </c>
      <c r="H78">
        <v>569.00897758724625</v>
      </c>
      <c r="I78">
        <v>9663.7651902939178</v>
      </c>
      <c r="J78">
        <v>184.19174968777511</v>
      </c>
      <c r="K78">
        <v>17.393092169951853</v>
      </c>
      <c r="L78">
        <v>4.453389229256425</v>
      </c>
      <c r="M78">
        <v>1569.9554033799313</v>
      </c>
      <c r="N78">
        <v>117.45832964277066</v>
      </c>
      <c r="O78">
        <v>369.03107957126934</v>
      </c>
      <c r="P78">
        <v>116.70788916123064</v>
      </c>
      <c r="Q78">
        <v>5.1902353620898385</v>
      </c>
      <c r="R78">
        <v>6.6323764554984512</v>
      </c>
      <c r="S78">
        <v>32.07942293545802</v>
      </c>
      <c r="T78">
        <v>8.6858122365421497</v>
      </c>
      <c r="U78">
        <v>3.2813723910494521</v>
      </c>
      <c r="V78">
        <v>93.951090858013202</v>
      </c>
      <c r="W78">
        <v>877.12923705467028</v>
      </c>
      <c r="X78">
        <v>1135.8005180624593</v>
      </c>
      <c r="Y78">
        <v>0.88662776919766384</v>
      </c>
      <c r="Z78">
        <v>3.5901316446632312</v>
      </c>
      <c r="AA78">
        <v>0.23231110535312716</v>
      </c>
      <c r="AB78">
        <v>12.40112079659848</v>
      </c>
      <c r="AC78">
        <v>80.519810207799125</v>
      </c>
      <c r="AD78">
        <v>4.6290089816703119</v>
      </c>
      <c r="AE78">
        <v>7.9904968815731863</v>
      </c>
      <c r="AF78">
        <v>93.442514350935667</v>
      </c>
      <c r="AG78">
        <v>59.060199303421385</v>
      </c>
      <c r="AH78">
        <v>1.3694671931130462</v>
      </c>
      <c r="AI78">
        <v>21.053582452750437</v>
      </c>
      <c r="AJ78">
        <v>365.5551335427881</v>
      </c>
      <c r="AK78">
        <v>10.354629480018961</v>
      </c>
      <c r="AL78">
        <v>2739.203638847056</v>
      </c>
      <c r="AM78">
        <v>16.805815255452018</v>
      </c>
      <c r="AN78">
        <v>10.602705194625267</v>
      </c>
      <c r="AO78">
        <v>5.8217336428885851</v>
      </c>
      <c r="AP78">
        <v>31.841271971883792</v>
      </c>
      <c r="AQ78">
        <v>1.6622140452312821</v>
      </c>
      <c r="AR78">
        <v>23.318116391206242</v>
      </c>
      <c r="AS78">
        <v>961.66107682387428</v>
      </c>
      <c r="AT78">
        <v>470.04139324585503</v>
      </c>
      <c r="AU78">
        <v>95.592559804959876</v>
      </c>
      <c r="AV78">
        <v>860.67969717254266</v>
      </c>
      <c r="AW78">
        <v>265.34312216642314</v>
      </c>
      <c r="AX78">
        <v>108.75183165599792</v>
      </c>
      <c r="AY78">
        <v>57.752504446897206</v>
      </c>
      <c r="AZ78">
        <v>819.54548523423796</v>
      </c>
      <c r="BA78" s="110">
        <v>30.735019925421057</v>
      </c>
      <c r="BB78" s="112">
        <v>198.42008591164515</v>
      </c>
      <c r="BC78">
        <v>398.56435023343641</v>
      </c>
      <c r="BD78">
        <v>635.21565403920988</v>
      </c>
      <c r="BE78">
        <v>1051.0133967972024</v>
      </c>
      <c r="BF78">
        <v>2966.5652545275329</v>
      </c>
      <c r="BG78">
        <v>17.180226674524949</v>
      </c>
      <c r="BH78">
        <v>823.10805182179593</v>
      </c>
      <c r="BI78">
        <v>0.87253425458697231</v>
      </c>
      <c r="BJ78">
        <v>3.6067091455025722</v>
      </c>
      <c r="BK78">
        <v>9.7662084691963216</v>
      </c>
      <c r="BL78">
        <v>1.6266843437395373</v>
      </c>
      <c r="BM78">
        <v>26.023817747268684</v>
      </c>
      <c r="BN78">
        <v>2.1869957417696031</v>
      </c>
      <c r="BO78">
        <v>1.7792128966222336</v>
      </c>
      <c r="BP78">
        <v>67.215612476978052</v>
      </c>
      <c r="BQ78">
        <v>193.29043912766701</v>
      </c>
      <c r="BR78">
        <v>714.38149317359205</v>
      </c>
      <c r="BS78">
        <v>421.0780229361626</v>
      </c>
      <c r="BT78">
        <v>60.509952227561286</v>
      </c>
      <c r="BU78">
        <v>374.77789362543365</v>
      </c>
      <c r="BV78">
        <v>45.536120322098178</v>
      </c>
      <c r="BW78">
        <v>1512.6388384411684</v>
      </c>
      <c r="BX78">
        <v>23.2667447011405</v>
      </c>
      <c r="BY78">
        <v>213.1834434731075</v>
      </c>
      <c r="BZ78">
        <v>16968.564469329827</v>
      </c>
      <c r="CA78">
        <v>266.77675791802744</v>
      </c>
      <c r="CB78">
        <v>231.01476279747001</v>
      </c>
      <c r="CC78">
        <v>90.294478059302364</v>
      </c>
      <c r="CD78">
        <v>3098.9007665737563</v>
      </c>
      <c r="CE78">
        <v>112.76514791806552</v>
      </c>
      <c r="CF78">
        <v>3296.0166067927275</v>
      </c>
      <c r="CG78">
        <v>255.93217066159667</v>
      </c>
      <c r="CH78">
        <v>621.13559787370798</v>
      </c>
      <c r="CI78">
        <v>618.48684783378337</v>
      </c>
      <c r="CJ78">
        <v>0</v>
      </c>
      <c r="CK78">
        <v>0</v>
      </c>
      <c r="CN78" s="100"/>
      <c r="CP78" s="99"/>
    </row>
    <row r="79" spans="1:94" x14ac:dyDescent="0.25">
      <c r="A79" t="s">
        <v>86</v>
      </c>
      <c r="B79">
        <v>2069.6882648867536</v>
      </c>
      <c r="C79">
        <v>9752.2443155672972</v>
      </c>
      <c r="D79">
        <v>1228.5338232238503</v>
      </c>
      <c r="E79">
        <v>2416.9842191260354</v>
      </c>
      <c r="F79">
        <v>449.03678814218648</v>
      </c>
      <c r="G79">
        <v>1255.2497320022817</v>
      </c>
      <c r="H79">
        <v>5865.2635528796691</v>
      </c>
      <c r="I79">
        <v>711.63016201711469</v>
      </c>
      <c r="J79">
        <v>2054.22344936127</v>
      </c>
      <c r="K79">
        <v>5308.4002351971831</v>
      </c>
      <c r="L79">
        <v>197.64986903609716</v>
      </c>
      <c r="M79">
        <v>5139.9112688940995</v>
      </c>
      <c r="N79">
        <v>866.96828166895978</v>
      </c>
      <c r="O79">
        <v>1669.8491202686303</v>
      </c>
      <c r="P79">
        <v>744.84309894690136</v>
      </c>
      <c r="Q79">
        <v>154.2169080326824</v>
      </c>
      <c r="R79">
        <v>672.3940825276419</v>
      </c>
      <c r="S79">
        <v>990.19382311147649</v>
      </c>
      <c r="T79">
        <v>89.311405745481792</v>
      </c>
      <c r="U79">
        <v>377.13201488955775</v>
      </c>
      <c r="V79">
        <v>1236.6791308625857</v>
      </c>
      <c r="W79">
        <v>7457.2904385462889</v>
      </c>
      <c r="X79">
        <v>10058.598074154741</v>
      </c>
      <c r="Y79">
        <v>12465.304091473832</v>
      </c>
      <c r="Z79">
        <v>9688.1477367462485</v>
      </c>
      <c r="AA79">
        <v>49.894875875575245</v>
      </c>
      <c r="AB79">
        <v>2221.873755279471</v>
      </c>
      <c r="AC79">
        <v>1506.7339932887171</v>
      </c>
      <c r="AD79">
        <v>4542.123001776823</v>
      </c>
      <c r="AE79">
        <v>1674.9141641627152</v>
      </c>
      <c r="AF79">
        <v>3624.3991027274592</v>
      </c>
      <c r="AG79">
        <v>1315.1651358219833</v>
      </c>
      <c r="AH79">
        <v>2718.0885280526609</v>
      </c>
      <c r="AI79">
        <v>721.37472192545681</v>
      </c>
      <c r="AJ79">
        <v>13864.725708645416</v>
      </c>
      <c r="AK79">
        <v>1805.236815971276</v>
      </c>
      <c r="AL79">
        <v>1946.2621488886441</v>
      </c>
      <c r="AM79">
        <v>672.88703105941818</v>
      </c>
      <c r="AN79">
        <v>101.3129671414431</v>
      </c>
      <c r="AO79">
        <v>2384.6188681967419</v>
      </c>
      <c r="AP79">
        <v>812.00623139670324</v>
      </c>
      <c r="AQ79">
        <v>915.36807881463039</v>
      </c>
      <c r="AR79">
        <v>2622.9376553734651</v>
      </c>
      <c r="AS79">
        <v>974.99739430734337</v>
      </c>
      <c r="AT79">
        <v>3914.4978687821895</v>
      </c>
      <c r="AU79">
        <v>6393.075965306024</v>
      </c>
      <c r="AV79">
        <v>4604.6437181432966</v>
      </c>
      <c r="AW79">
        <v>1028.1846709792705</v>
      </c>
      <c r="AX79">
        <v>1354.5044984591536</v>
      </c>
      <c r="AY79">
        <v>4625.4598911769317</v>
      </c>
      <c r="AZ79">
        <v>1781.2388263990472</v>
      </c>
      <c r="BA79" s="110">
        <v>607.32725776955215</v>
      </c>
      <c r="BB79" s="112">
        <v>6366.3917679437527</v>
      </c>
      <c r="BC79">
        <v>3920.1003433052151</v>
      </c>
      <c r="BD79">
        <v>2558.3624176276871</v>
      </c>
      <c r="BE79">
        <v>12736.485644154316</v>
      </c>
      <c r="BF79">
        <v>3441.9944509758316</v>
      </c>
      <c r="BG79">
        <v>4894.3413307546261</v>
      </c>
      <c r="BH79">
        <v>10667.253497907503</v>
      </c>
      <c r="BI79">
        <v>1924.9766399088435</v>
      </c>
      <c r="BJ79">
        <v>1794.7070343163064</v>
      </c>
      <c r="BK79">
        <v>2169.0781743471198</v>
      </c>
      <c r="BL79">
        <v>2265.7411183955051</v>
      </c>
      <c r="BM79">
        <v>3825.8181833152125</v>
      </c>
      <c r="BN79">
        <v>331.42260421310306</v>
      </c>
      <c r="BO79">
        <v>1993.5941243770044</v>
      </c>
      <c r="BP79">
        <v>1055.6498417206603</v>
      </c>
      <c r="BQ79">
        <v>2657.2134090157283</v>
      </c>
      <c r="BR79">
        <v>2177.3343679315631</v>
      </c>
      <c r="BS79">
        <v>1814.612439026231</v>
      </c>
      <c r="BT79">
        <v>1392.1421462142489</v>
      </c>
      <c r="BU79">
        <v>6025.4879007990348</v>
      </c>
      <c r="BV79">
        <v>732.10652687096353</v>
      </c>
      <c r="BW79">
        <v>24319.436056213097</v>
      </c>
      <c r="BX79">
        <v>2989.4914363428752</v>
      </c>
      <c r="BY79">
        <v>1512.8267751301421</v>
      </c>
      <c r="BZ79">
        <v>1934.1560593831462</v>
      </c>
      <c r="CA79">
        <v>81510.164617069619</v>
      </c>
      <c r="CB79">
        <v>1938.1659676052234</v>
      </c>
      <c r="CC79">
        <v>107.94958998885528</v>
      </c>
      <c r="CD79">
        <v>3189.2633456777603</v>
      </c>
      <c r="CE79">
        <v>258.94570741225129</v>
      </c>
      <c r="CF79">
        <v>3300.9066019066854</v>
      </c>
      <c r="CG79">
        <v>270.98382630840354</v>
      </c>
      <c r="CH79">
        <v>33461.612994362156</v>
      </c>
      <c r="CI79">
        <v>3537.7379519702558</v>
      </c>
      <c r="CJ79">
        <v>0</v>
      </c>
      <c r="CK79">
        <v>0</v>
      </c>
      <c r="CN79" s="100"/>
      <c r="CP79" s="99"/>
    </row>
    <row r="80" spans="1:94" x14ac:dyDescent="0.25">
      <c r="A80" t="s">
        <v>85</v>
      </c>
      <c r="B80">
        <v>1.3794463425378884</v>
      </c>
      <c r="C80">
        <v>20.757573093610286</v>
      </c>
      <c r="D80">
        <v>4.7620565805698574</v>
      </c>
      <c r="E80">
        <v>8.9630508442017955</v>
      </c>
      <c r="F80">
        <v>1.2392395445846982</v>
      </c>
      <c r="G80">
        <v>0.52979969271263172</v>
      </c>
      <c r="H80">
        <v>13.608147251350809</v>
      </c>
      <c r="I80">
        <v>7.5189285202309666</v>
      </c>
      <c r="J80">
        <v>22.38302585172546</v>
      </c>
      <c r="K80">
        <v>9.3921286568444575</v>
      </c>
      <c r="L80">
        <v>0.41172874658716374</v>
      </c>
      <c r="M80">
        <v>41.427674759173385</v>
      </c>
      <c r="N80">
        <v>2.2509621305894409</v>
      </c>
      <c r="O80">
        <v>12.230104252415906</v>
      </c>
      <c r="P80">
        <v>7.1083008736201609</v>
      </c>
      <c r="Q80">
        <v>6.68382233528492</v>
      </c>
      <c r="R80">
        <v>17.589096112342006</v>
      </c>
      <c r="S80">
        <v>41.076176115798546</v>
      </c>
      <c r="T80">
        <v>0.99601797183898544</v>
      </c>
      <c r="U80">
        <v>6.3851059518532267</v>
      </c>
      <c r="V80">
        <v>24.699623534497828</v>
      </c>
      <c r="W80">
        <v>159.01392674208333</v>
      </c>
      <c r="X80">
        <v>134.20014377250061</v>
      </c>
      <c r="Y80">
        <v>14.038017971368015</v>
      </c>
      <c r="Z80">
        <v>8.3562839128536641</v>
      </c>
      <c r="AA80">
        <v>0.76291752098455734</v>
      </c>
      <c r="AB80">
        <v>8.3919651687524546</v>
      </c>
      <c r="AC80">
        <v>33.692090918740327</v>
      </c>
      <c r="AD80">
        <v>1.164097210447931</v>
      </c>
      <c r="AE80">
        <v>0.29395906743139288</v>
      </c>
      <c r="AF80">
        <v>4.9732221605449149</v>
      </c>
      <c r="AG80">
        <v>3.8036411100850525</v>
      </c>
      <c r="AH80">
        <v>0.42113732926780101</v>
      </c>
      <c r="AI80">
        <v>1.3572856982996639</v>
      </c>
      <c r="AJ80">
        <v>12.49729839746241</v>
      </c>
      <c r="AK80">
        <v>6.9499736838014172</v>
      </c>
      <c r="AL80">
        <v>11.292685347970718</v>
      </c>
      <c r="AM80">
        <v>2.1050876399335761</v>
      </c>
      <c r="AN80">
        <v>0.94109338491437533</v>
      </c>
      <c r="AO80">
        <v>3.7305825366380425</v>
      </c>
      <c r="AP80">
        <v>1.4077380417106957</v>
      </c>
      <c r="AQ80">
        <v>3.6172079665915819</v>
      </c>
      <c r="AR80">
        <v>18.113385768003358</v>
      </c>
      <c r="AS80">
        <v>9.8271022399203307</v>
      </c>
      <c r="AT80">
        <v>223.27850194032536</v>
      </c>
      <c r="AU80">
        <v>17.980344955436479</v>
      </c>
      <c r="AV80">
        <v>17.608274984990615</v>
      </c>
      <c r="AW80">
        <v>1.6322541608682111</v>
      </c>
      <c r="AX80">
        <v>3.2391796624375608</v>
      </c>
      <c r="AY80">
        <v>85.526935875761609</v>
      </c>
      <c r="AZ80">
        <v>13.406921176795979</v>
      </c>
      <c r="BA80" s="110">
        <v>11.269897772017655</v>
      </c>
      <c r="BB80" s="112">
        <v>5.2049436616713907</v>
      </c>
      <c r="BC80">
        <v>28.576295471779869</v>
      </c>
      <c r="BD80">
        <v>5.7702862866176829</v>
      </c>
      <c r="BE80">
        <v>82.425567635719162</v>
      </c>
      <c r="BF80">
        <v>38.148798218550738</v>
      </c>
      <c r="BG80">
        <v>15.813674305360875</v>
      </c>
      <c r="BH80">
        <v>19.39262152700638</v>
      </c>
      <c r="BI80">
        <v>1.0878036482130273</v>
      </c>
      <c r="BJ80">
        <v>0.37124041648345774</v>
      </c>
      <c r="BK80">
        <v>28.778796726206139</v>
      </c>
      <c r="BL80">
        <v>5.7099110352198128</v>
      </c>
      <c r="BM80">
        <v>0.741758105574986</v>
      </c>
      <c r="BN80">
        <v>0.62600693142021413</v>
      </c>
      <c r="BO80">
        <v>1.5064955800281183</v>
      </c>
      <c r="BP80">
        <v>1.2528071169769091</v>
      </c>
      <c r="BQ80">
        <v>272.63971399189302</v>
      </c>
      <c r="BR80">
        <v>8.0289318179904754</v>
      </c>
      <c r="BS80">
        <v>1.5286544056402036</v>
      </c>
      <c r="BT80">
        <v>0.13549689819263763</v>
      </c>
      <c r="BU80">
        <v>6.2031298658314311</v>
      </c>
      <c r="BV80">
        <v>0.75369031297883271</v>
      </c>
      <c r="BW80">
        <v>25.036415739954972</v>
      </c>
      <c r="BX80">
        <v>2.402419147241841</v>
      </c>
      <c r="BY80">
        <v>2.7262796233283155</v>
      </c>
      <c r="BZ80">
        <v>18.042607349426561</v>
      </c>
      <c r="CA80">
        <v>2153.8572328108844</v>
      </c>
      <c r="CB80">
        <v>26954.945482921801</v>
      </c>
      <c r="CC80">
        <v>6.6525893793654296</v>
      </c>
      <c r="CD80">
        <v>257.51937478502515</v>
      </c>
      <c r="CE80">
        <v>29.343928076163621</v>
      </c>
      <c r="CF80">
        <v>108.75182990697516</v>
      </c>
      <c r="CG80">
        <v>17.958485865245255</v>
      </c>
      <c r="CH80">
        <v>17.796934649013817</v>
      </c>
      <c r="CI80">
        <v>8.9695646655308661</v>
      </c>
      <c r="CJ80">
        <v>0</v>
      </c>
      <c r="CK80">
        <v>0</v>
      </c>
      <c r="CN80" s="100"/>
      <c r="CP80" s="99"/>
    </row>
    <row r="81" spans="1:94" x14ac:dyDescent="0.25">
      <c r="A81" t="s">
        <v>84</v>
      </c>
      <c r="B81">
        <v>0.22246987675371754</v>
      </c>
      <c r="C81">
        <v>3.2300435144667761</v>
      </c>
      <c r="D81">
        <v>5.5257150250470737</v>
      </c>
      <c r="E81">
        <v>4.6684525335003269</v>
      </c>
      <c r="F81">
        <v>0.55659377588807402</v>
      </c>
      <c r="G81">
        <v>8.125991331476165E-2</v>
      </c>
      <c r="H81">
        <v>2.2600994399435739</v>
      </c>
      <c r="I81">
        <v>3.530434718616976E-2</v>
      </c>
      <c r="J81">
        <v>2.2043187107759707</v>
      </c>
      <c r="K81">
        <v>2.8538397397416451</v>
      </c>
      <c r="L81">
        <v>0.11363913547585537</v>
      </c>
      <c r="M81">
        <v>1.409251073306921</v>
      </c>
      <c r="N81">
        <v>0.13196713732159021</v>
      </c>
      <c r="O81">
        <v>0.55974264571670351</v>
      </c>
      <c r="P81">
        <v>0.33490168011338367</v>
      </c>
      <c r="Q81">
        <v>0.15095938281830837</v>
      </c>
      <c r="R81">
        <v>0.83267554578017355</v>
      </c>
      <c r="S81">
        <v>0.95820104530413786</v>
      </c>
      <c r="T81">
        <v>3.5097222451122748E-2</v>
      </c>
      <c r="U81">
        <v>0.42819311306605135</v>
      </c>
      <c r="V81">
        <v>1.1751799094377051</v>
      </c>
      <c r="W81">
        <v>15.258362565314165</v>
      </c>
      <c r="X81">
        <v>16.312552132600121</v>
      </c>
      <c r="Y81">
        <v>0.75459756882714446</v>
      </c>
      <c r="Z81">
        <v>1.0448015207753711</v>
      </c>
      <c r="AA81">
        <v>2.6159956339291652E-2</v>
      </c>
      <c r="AB81">
        <v>0.94833166271232239</v>
      </c>
      <c r="AC81">
        <v>1.5840224149046991</v>
      </c>
      <c r="AD81">
        <v>0.35000961306217998</v>
      </c>
      <c r="AE81">
        <v>8.2532436773057216E-2</v>
      </c>
      <c r="AF81">
        <v>1.6686981321541527</v>
      </c>
      <c r="AG81">
        <v>0.24155612972317808</v>
      </c>
      <c r="AH81">
        <v>0.25094234205124605</v>
      </c>
      <c r="AI81">
        <v>3.376098543133027E-2</v>
      </c>
      <c r="AJ81">
        <v>2.0402428336287404</v>
      </c>
      <c r="AK81">
        <v>0.53057196941589702</v>
      </c>
      <c r="AL81">
        <v>0.65145721965585279</v>
      </c>
      <c r="AM81">
        <v>0.18155791921931808</v>
      </c>
      <c r="AN81">
        <v>2.2908122661651601E-2</v>
      </c>
      <c r="AO81">
        <v>0.31891524519928161</v>
      </c>
      <c r="AP81">
        <v>8.7234734704610406E-2</v>
      </c>
      <c r="AQ81">
        <v>0.53017951623144111</v>
      </c>
      <c r="AR81">
        <v>1.1993975272082404</v>
      </c>
      <c r="AS81">
        <v>0.38984685661456631</v>
      </c>
      <c r="AT81">
        <v>66.390373247557221</v>
      </c>
      <c r="AU81">
        <v>0.75376533464914153</v>
      </c>
      <c r="AV81">
        <v>0.28544235942285145</v>
      </c>
      <c r="AW81">
        <v>0.18028316373374553</v>
      </c>
      <c r="AX81">
        <v>2.3602003991843885</v>
      </c>
      <c r="AY81">
        <v>5.3135282522910474</v>
      </c>
      <c r="AZ81">
        <v>0.63105919721883463</v>
      </c>
      <c r="BA81" s="110">
        <v>2.7165161557184785</v>
      </c>
      <c r="BB81" s="112">
        <v>0.86762269988755469</v>
      </c>
      <c r="BC81">
        <v>4.649954055662783</v>
      </c>
      <c r="BD81">
        <v>0.48993299611131463</v>
      </c>
      <c r="BE81">
        <v>165.41738338908459</v>
      </c>
      <c r="BF81">
        <v>1.2754663932387449</v>
      </c>
      <c r="BG81">
        <v>1.255444959085352</v>
      </c>
      <c r="BH81">
        <v>1.5670667850025599</v>
      </c>
      <c r="BI81">
        <v>2.7076778267588558E-2</v>
      </c>
      <c r="BJ81">
        <v>0.21205314901597858</v>
      </c>
      <c r="BK81">
        <v>0.65868844548438732</v>
      </c>
      <c r="BL81">
        <v>0.20647189881599709</v>
      </c>
      <c r="BM81">
        <v>0.35126755188960018</v>
      </c>
      <c r="BN81">
        <v>7.6093349411635272E-2</v>
      </c>
      <c r="BO81">
        <v>1.2583207412097027E-2</v>
      </c>
      <c r="BP81">
        <v>0.19342018698655922</v>
      </c>
      <c r="BQ81">
        <v>1.9878999369088777</v>
      </c>
      <c r="BR81">
        <v>0.53090611258667453</v>
      </c>
      <c r="BS81">
        <v>0.17609744527602617</v>
      </c>
      <c r="BT81">
        <v>0.28563707870001664</v>
      </c>
      <c r="BU81">
        <v>8.7999012091200708</v>
      </c>
      <c r="BV81">
        <v>1.0692022317665193</v>
      </c>
      <c r="BW81">
        <v>35.517229190321387</v>
      </c>
      <c r="BX81">
        <v>0.51043700175552986</v>
      </c>
      <c r="BY81">
        <v>0.16744306009212725</v>
      </c>
      <c r="BZ81">
        <v>0.34424265225587469</v>
      </c>
      <c r="CA81">
        <v>42.824042959025647</v>
      </c>
      <c r="CB81">
        <v>3.3124971705303219</v>
      </c>
      <c r="CC81">
        <v>177.00691049981705</v>
      </c>
      <c r="CD81">
        <v>2316.1840078384453</v>
      </c>
      <c r="CE81">
        <v>6.3661884419236792</v>
      </c>
      <c r="CF81">
        <v>83.821952065115539</v>
      </c>
      <c r="CG81">
        <v>4.4569038917654531</v>
      </c>
      <c r="CH81">
        <v>10.895469564474213</v>
      </c>
      <c r="CI81">
        <v>1.5933727793302053</v>
      </c>
      <c r="CJ81">
        <v>0</v>
      </c>
      <c r="CK81">
        <v>0</v>
      </c>
      <c r="CN81" s="100"/>
      <c r="CP81" s="99"/>
    </row>
    <row r="82" spans="1:94" x14ac:dyDescent="0.25">
      <c r="A82" t="s">
        <v>83</v>
      </c>
      <c r="B82">
        <v>0.37068864121166645</v>
      </c>
      <c r="C82">
        <v>5.5121711816090242</v>
      </c>
      <c r="D82">
        <v>182.94677278489689</v>
      </c>
      <c r="E82">
        <v>122.3026792289422</v>
      </c>
      <c r="F82">
        <v>0.8415902011692542</v>
      </c>
      <c r="G82">
        <v>0.1277631384032418</v>
      </c>
      <c r="H82">
        <v>4.0464625878942799</v>
      </c>
      <c r="I82">
        <v>7.6030463961191827E-2</v>
      </c>
      <c r="J82">
        <v>4.8855224272712299</v>
      </c>
      <c r="K82">
        <v>5.1362006135129903</v>
      </c>
      <c r="L82">
        <v>0.17939172148277122</v>
      </c>
      <c r="M82">
        <v>3.212869127410436</v>
      </c>
      <c r="N82">
        <v>0.20876287334875548</v>
      </c>
      <c r="O82">
        <v>1.2698391309703281</v>
      </c>
      <c r="P82">
        <v>0.68606720946326205</v>
      </c>
      <c r="Q82">
        <v>0.26842970160788249</v>
      </c>
      <c r="R82">
        <v>1.3910557694565326</v>
      </c>
      <c r="S82">
        <v>2.1912374874206995</v>
      </c>
      <c r="T82">
        <v>8.7523305516156516E-2</v>
      </c>
      <c r="U82">
        <v>0.69281605998265428</v>
      </c>
      <c r="V82">
        <v>2.8888588574537435</v>
      </c>
      <c r="W82">
        <v>31.333268775712952</v>
      </c>
      <c r="X82">
        <v>30.7388472331637</v>
      </c>
      <c r="Y82">
        <v>2.2613593433542887</v>
      </c>
      <c r="Z82">
        <v>2.0391541177909049</v>
      </c>
      <c r="AA82">
        <v>3.8696495708763781E-2</v>
      </c>
      <c r="AB82">
        <v>1.956623083814911</v>
      </c>
      <c r="AC82">
        <v>4.8739827686748525</v>
      </c>
      <c r="AD82">
        <v>0.51175841763259455</v>
      </c>
      <c r="AE82">
        <v>0.12549124229758513</v>
      </c>
      <c r="AF82">
        <v>2.7195025533797099</v>
      </c>
      <c r="AG82">
        <v>0.64365755355696319</v>
      </c>
      <c r="AH82">
        <v>0.36692468058270239</v>
      </c>
      <c r="AI82">
        <v>8.9511620775357792E-2</v>
      </c>
      <c r="AJ82">
        <v>3.2965526310661639</v>
      </c>
      <c r="AK82">
        <v>1.101930210234219</v>
      </c>
      <c r="AL82">
        <v>1.6279574441456215</v>
      </c>
      <c r="AM82">
        <v>0.38321912749828135</v>
      </c>
      <c r="AN82">
        <v>6.7418100174330378E-2</v>
      </c>
      <c r="AO82">
        <v>0.66018488871995507</v>
      </c>
      <c r="AP82">
        <v>0.24060950198459774</v>
      </c>
      <c r="AQ82">
        <v>0.98510750746726483</v>
      </c>
      <c r="AR82">
        <v>2.1274867579021048</v>
      </c>
      <c r="AS82">
        <v>1.0383094227567198</v>
      </c>
      <c r="AT82">
        <v>247.89095648050261</v>
      </c>
      <c r="AU82">
        <v>1.1958229065144985</v>
      </c>
      <c r="AV82">
        <v>0.49836656886227571</v>
      </c>
      <c r="AW82">
        <v>0.2832702873042674</v>
      </c>
      <c r="AX82">
        <v>3.5323641307997828</v>
      </c>
      <c r="AY82">
        <v>19.336909603766422</v>
      </c>
      <c r="AZ82">
        <v>2.0143204750581836</v>
      </c>
      <c r="BA82" s="110">
        <v>4.6041363671524245</v>
      </c>
      <c r="BB82" s="112">
        <v>1.4522218179530126</v>
      </c>
      <c r="BC82">
        <v>9.029346412764756</v>
      </c>
      <c r="BD82">
        <v>0.91149514358401662</v>
      </c>
      <c r="BE82">
        <v>274.03479863732741</v>
      </c>
      <c r="BF82">
        <v>3.0896561976541861</v>
      </c>
      <c r="BG82">
        <v>7.6542857009695107</v>
      </c>
      <c r="BH82">
        <v>3.2779661968274989</v>
      </c>
      <c r="BI82">
        <v>8.7407538079944558E-2</v>
      </c>
      <c r="BJ82">
        <v>0.3110545970447432</v>
      </c>
      <c r="BK82">
        <v>1.2982958143065726</v>
      </c>
      <c r="BL82">
        <v>0.57575034469486741</v>
      </c>
      <c r="BM82">
        <v>0.40191069741719276</v>
      </c>
      <c r="BN82">
        <v>0.14393089679500121</v>
      </c>
      <c r="BO82">
        <v>3.5009277799885101E-2</v>
      </c>
      <c r="BP82">
        <v>0.2879349207731684</v>
      </c>
      <c r="BQ82">
        <v>19.663168907924423</v>
      </c>
      <c r="BR82">
        <v>1.1952375367550423</v>
      </c>
      <c r="BS82">
        <v>0.34225615559532224</v>
      </c>
      <c r="BT82">
        <v>19.419839133539124</v>
      </c>
      <c r="BU82">
        <v>6.3389267031447813</v>
      </c>
      <c r="BV82">
        <v>0.77018984837950211</v>
      </c>
      <c r="BW82">
        <v>25.58450455135895</v>
      </c>
      <c r="BX82">
        <v>0.92635115884621333</v>
      </c>
      <c r="BY82">
        <v>0.36468996053227204</v>
      </c>
      <c r="BZ82">
        <v>0.61325288145179613</v>
      </c>
      <c r="CA82">
        <v>92.918206748629643</v>
      </c>
      <c r="CB82">
        <v>6.1386671881771022</v>
      </c>
      <c r="CC82">
        <v>537.08011224659049</v>
      </c>
      <c r="CD82">
        <v>2393.7795063899234</v>
      </c>
      <c r="CE82">
        <v>16.037330699765793</v>
      </c>
      <c r="CF82">
        <v>127.66954167157415</v>
      </c>
      <c r="CG82">
        <v>7.7043765364871239</v>
      </c>
      <c r="CH82">
        <v>16.458406000046814</v>
      </c>
      <c r="CI82">
        <v>2.7181009219747905</v>
      </c>
      <c r="CJ82">
        <v>0</v>
      </c>
      <c r="CK82">
        <v>0</v>
      </c>
      <c r="CN82" s="100"/>
      <c r="CP82" s="99"/>
    </row>
    <row r="83" spans="1:94" x14ac:dyDescent="0.25">
      <c r="A83" t="s">
        <v>82</v>
      </c>
      <c r="B83">
        <v>0.46747035727290803</v>
      </c>
      <c r="C83">
        <v>9.7376657466477106</v>
      </c>
      <c r="D83">
        <v>11.0432042223573</v>
      </c>
      <c r="E83">
        <v>13.289310214484413</v>
      </c>
      <c r="F83">
        <v>0.93348780842650858</v>
      </c>
      <c r="G83">
        <v>0.47178456966090765</v>
      </c>
      <c r="H83">
        <v>4.4058619062115749</v>
      </c>
      <c r="I83">
        <v>0.96686962427881584</v>
      </c>
      <c r="J83">
        <v>6.101091840944437</v>
      </c>
      <c r="K83">
        <v>2.6089447505776406</v>
      </c>
      <c r="L83">
        <v>7.2477828739387892E-2</v>
      </c>
      <c r="M83">
        <v>7.3667755785309019</v>
      </c>
      <c r="N83">
        <v>0.35828100243113487</v>
      </c>
      <c r="O83">
        <v>2.5078922058578441</v>
      </c>
      <c r="P83">
        <v>1.4111303586442532</v>
      </c>
      <c r="Q83">
        <v>0.94543625460430847</v>
      </c>
      <c r="R83">
        <v>2.8134933190111928</v>
      </c>
      <c r="S83">
        <v>11.841003855019084</v>
      </c>
      <c r="T83">
        <v>0.27920753274034443</v>
      </c>
      <c r="U83">
        <v>1.1462385176728558</v>
      </c>
      <c r="V83">
        <v>7.7902844619833829</v>
      </c>
      <c r="W83">
        <v>108.73445457435623</v>
      </c>
      <c r="X83">
        <v>105.97598108220714</v>
      </c>
      <c r="Y83">
        <v>4.9190225042046292</v>
      </c>
      <c r="Z83">
        <v>4.8663828217121923</v>
      </c>
      <c r="AA83">
        <v>5.5220930332335265E-2</v>
      </c>
      <c r="AB83">
        <v>4.1854651905801488</v>
      </c>
      <c r="AC83">
        <v>33.698548027302991</v>
      </c>
      <c r="AD83">
        <v>0.3398494233330937</v>
      </c>
      <c r="AE83">
        <v>0.77306857135638385</v>
      </c>
      <c r="AF83">
        <v>4.9901561084025232</v>
      </c>
      <c r="AG83">
        <v>1.6088007844200773</v>
      </c>
      <c r="AH83">
        <v>0.12661330195578149</v>
      </c>
      <c r="AI83">
        <v>0.50955066707310215</v>
      </c>
      <c r="AJ83">
        <v>4.2483012292222382</v>
      </c>
      <c r="AK83">
        <v>1.3302987528577681</v>
      </c>
      <c r="AL83">
        <v>2.0522032120573406</v>
      </c>
      <c r="AM83">
        <v>0.60195379609326405</v>
      </c>
      <c r="AN83">
        <v>0.18600554571149033</v>
      </c>
      <c r="AO83">
        <v>1.3774006108988586</v>
      </c>
      <c r="AP83">
        <v>0.47247068763332978</v>
      </c>
      <c r="AQ83">
        <v>0.89333997456748793</v>
      </c>
      <c r="AR83">
        <v>16.631947220481155</v>
      </c>
      <c r="AS83">
        <v>3.0094222666154513</v>
      </c>
      <c r="AT83">
        <v>172.27505347118517</v>
      </c>
      <c r="AU83">
        <v>0.90612859434703286</v>
      </c>
      <c r="AV83">
        <v>1.4958948884635588</v>
      </c>
      <c r="AW83">
        <v>0.59749523279675831</v>
      </c>
      <c r="AX83">
        <v>23.931954568691431</v>
      </c>
      <c r="AY83">
        <v>56.523972695441749</v>
      </c>
      <c r="AZ83">
        <v>2.9558902697606668</v>
      </c>
      <c r="BA83" s="110">
        <v>2.6484824558314255</v>
      </c>
      <c r="BB83" s="112">
        <v>1.650175630733786</v>
      </c>
      <c r="BC83">
        <v>21.436207554297013</v>
      </c>
      <c r="BD83">
        <v>1.3098639146762707</v>
      </c>
      <c r="BE83">
        <v>583.53563661694773</v>
      </c>
      <c r="BF83">
        <v>11.215595858206054</v>
      </c>
      <c r="BG83">
        <v>8.9601172283751005</v>
      </c>
      <c r="BH83">
        <v>4.5344417377972652</v>
      </c>
      <c r="BI83">
        <v>0.92423871233716293</v>
      </c>
      <c r="BJ83">
        <v>5.1812431410628419E-2</v>
      </c>
      <c r="BK83">
        <v>4.3090561891675963</v>
      </c>
      <c r="BL83">
        <v>2.5523370624139794</v>
      </c>
      <c r="BM83">
        <v>0.40092921087678401</v>
      </c>
      <c r="BN83">
        <v>0.20234560833413565</v>
      </c>
      <c r="BO83">
        <v>1.7042249093866428</v>
      </c>
      <c r="BP83">
        <v>1.2564376650204494</v>
      </c>
      <c r="BQ83">
        <v>8.6219852136915023</v>
      </c>
      <c r="BR83">
        <v>2.1423685837299162</v>
      </c>
      <c r="BS83">
        <v>8.7980759084738764</v>
      </c>
      <c r="BT83">
        <v>3.9566249157059585E-2</v>
      </c>
      <c r="BU83">
        <v>1.3799524587300882</v>
      </c>
      <c r="BV83">
        <v>0.1676664559684802</v>
      </c>
      <c r="BW83">
        <v>5.5696179518093638</v>
      </c>
      <c r="BX83">
        <v>0.45615762268963139</v>
      </c>
      <c r="BY83">
        <v>0.47270686316758281</v>
      </c>
      <c r="BZ83">
        <v>1.9994193553042305</v>
      </c>
      <c r="CA83">
        <v>1485.4308461279741</v>
      </c>
      <c r="CB83">
        <v>6.5168130548929639</v>
      </c>
      <c r="CC83">
        <v>1.6480217224765659</v>
      </c>
      <c r="CD83">
        <v>184.14696403542735</v>
      </c>
      <c r="CE83">
        <v>1522.6157138309638</v>
      </c>
      <c r="CF83">
        <v>24.716630023202153</v>
      </c>
      <c r="CG83">
        <v>5.6600476231268217</v>
      </c>
      <c r="CH83">
        <v>25.535855121576624</v>
      </c>
      <c r="CI83">
        <v>10.225966765147334</v>
      </c>
      <c r="CJ83">
        <v>0</v>
      </c>
      <c r="CK83">
        <v>0</v>
      </c>
      <c r="CN83" s="100"/>
      <c r="CP83" s="99"/>
    </row>
    <row r="84" spans="1:94" x14ac:dyDescent="0.25">
      <c r="A84" t="s">
        <v>81</v>
      </c>
      <c r="B84">
        <v>49.618912915203609</v>
      </c>
      <c r="C84">
        <v>709.98058938005875</v>
      </c>
      <c r="D84">
        <v>622.45346359871394</v>
      </c>
      <c r="E84">
        <v>718.37235853459697</v>
      </c>
      <c r="F84">
        <v>138.77792715917539</v>
      </c>
      <c r="G84">
        <v>19.983045188999785</v>
      </c>
      <c r="H84">
        <v>471.96166109769092</v>
      </c>
      <c r="I84">
        <v>7.6211516279350358</v>
      </c>
      <c r="J84">
        <v>407.95604679557403</v>
      </c>
      <c r="K84">
        <v>705.37694702870124</v>
      </c>
      <c r="L84">
        <v>26.766658983087783</v>
      </c>
      <c r="M84">
        <v>208.07248274813077</v>
      </c>
      <c r="N84">
        <v>33.061360960332742</v>
      </c>
      <c r="O84">
        <v>81.307923514556293</v>
      </c>
      <c r="P84">
        <v>59.316470056525759</v>
      </c>
      <c r="Q84">
        <v>478.98624304450482</v>
      </c>
      <c r="R84">
        <v>234.29528449301674</v>
      </c>
      <c r="S84">
        <v>214.02621569693781</v>
      </c>
      <c r="T84">
        <v>9.1557645557466785</v>
      </c>
      <c r="U84">
        <v>131.18738728655819</v>
      </c>
      <c r="V84">
        <v>312.58335711689199</v>
      </c>
      <c r="W84">
        <v>2622.1155845698686</v>
      </c>
      <c r="X84">
        <v>3207.9339602479627</v>
      </c>
      <c r="Y84">
        <v>35.662245300708996</v>
      </c>
      <c r="Z84">
        <v>194.95060994402829</v>
      </c>
      <c r="AA84">
        <v>6.7375154025027886</v>
      </c>
      <c r="AB84">
        <v>179.81014563764882</v>
      </c>
      <c r="AC84">
        <v>292.29073104443142</v>
      </c>
      <c r="AD84">
        <v>91.284997086239841</v>
      </c>
      <c r="AE84">
        <v>20.456768118880184</v>
      </c>
      <c r="AF84">
        <v>389.15474686108655</v>
      </c>
      <c r="AG84">
        <v>26.169166148447513</v>
      </c>
      <c r="AH84">
        <v>64.177607383657417</v>
      </c>
      <c r="AI84">
        <v>3.6898095595164859</v>
      </c>
      <c r="AJ84">
        <v>478.20729860404384</v>
      </c>
      <c r="AK84">
        <v>80.461964871412448</v>
      </c>
      <c r="AL84">
        <v>129.01240116876019</v>
      </c>
      <c r="AM84">
        <v>33.109457440913985</v>
      </c>
      <c r="AN84">
        <v>1.291379906330588</v>
      </c>
      <c r="AO84">
        <v>57.935061896944084</v>
      </c>
      <c r="AP84">
        <v>7.669476367932039</v>
      </c>
      <c r="AQ84">
        <v>104.36375859399244</v>
      </c>
      <c r="AR84">
        <v>319.22585334947343</v>
      </c>
      <c r="AS84">
        <v>58.020810144935396</v>
      </c>
      <c r="AT84">
        <v>3987.8413126482683</v>
      </c>
      <c r="AU84">
        <v>189.71132299564263</v>
      </c>
      <c r="AV84">
        <v>71.607629376740874</v>
      </c>
      <c r="AW84">
        <v>45.939498945768989</v>
      </c>
      <c r="AX84">
        <v>581.90559080682726</v>
      </c>
      <c r="AY84">
        <v>668.04232200230115</v>
      </c>
      <c r="AZ84">
        <v>92.815823740628971</v>
      </c>
      <c r="BA84" s="110">
        <v>595.46327469582081</v>
      </c>
      <c r="BB84" s="112">
        <v>194.68917862293682</v>
      </c>
      <c r="BC84">
        <v>903.61833509104622</v>
      </c>
      <c r="BD84">
        <v>103.54752960578934</v>
      </c>
      <c r="BE84">
        <v>22142.371251480687</v>
      </c>
      <c r="BF84">
        <v>188.71978717268979</v>
      </c>
      <c r="BG84">
        <v>217.4562363433796</v>
      </c>
      <c r="BH84">
        <v>269.24719147550729</v>
      </c>
      <c r="BI84">
        <v>2.9549941953524135</v>
      </c>
      <c r="BJ84">
        <v>54.65123658717269</v>
      </c>
      <c r="BK84">
        <v>126.75419067675058</v>
      </c>
      <c r="BL84">
        <v>18.914121289602587</v>
      </c>
      <c r="BM84">
        <v>75.262603032401927</v>
      </c>
      <c r="BN84">
        <v>15.344914990487259</v>
      </c>
      <c r="BO84">
        <v>3.4830787005017951</v>
      </c>
      <c r="BP84">
        <v>49.98096137583741</v>
      </c>
      <c r="BQ84">
        <v>414.03830614689957</v>
      </c>
      <c r="BR84">
        <v>77.168325034001569</v>
      </c>
      <c r="BS84">
        <v>34.331832948897656</v>
      </c>
      <c r="BT84">
        <v>9.8239452950549069</v>
      </c>
      <c r="BU84">
        <v>936.68456963880146</v>
      </c>
      <c r="BV84">
        <v>113.80869040678829</v>
      </c>
      <c r="BW84">
        <v>3780.5470480077674</v>
      </c>
      <c r="BX84">
        <v>117.70724466794572</v>
      </c>
      <c r="BY84">
        <v>26.14165459201692</v>
      </c>
      <c r="BZ84">
        <v>77.529389595230853</v>
      </c>
      <c r="CA84">
        <v>9900.3010616637439</v>
      </c>
      <c r="CB84">
        <v>720.54735868812213</v>
      </c>
      <c r="CC84">
        <v>419.32096862364784</v>
      </c>
      <c r="CD84">
        <v>105864.76687792815</v>
      </c>
      <c r="CE84">
        <v>871.23300172672077</v>
      </c>
      <c r="CF84">
        <v>20752.189041053924</v>
      </c>
      <c r="CG84">
        <v>977.48074991307976</v>
      </c>
      <c r="CH84">
        <v>2697.8834998448815</v>
      </c>
      <c r="CI84">
        <v>347.53701302028401</v>
      </c>
      <c r="CJ84">
        <v>0</v>
      </c>
      <c r="CK84">
        <v>0</v>
      </c>
      <c r="CN84" s="100"/>
      <c r="CP84" s="99"/>
    </row>
    <row r="85" spans="1:94" x14ac:dyDescent="0.25">
      <c r="A85" t="s">
        <v>80</v>
      </c>
      <c r="B85">
        <v>0.14765202587660214</v>
      </c>
      <c r="C85">
        <v>3.2676535088405556</v>
      </c>
      <c r="D85">
        <v>0.66624225566883066</v>
      </c>
      <c r="E85">
        <v>0.79453046543225381</v>
      </c>
      <c r="F85">
        <v>0.16780501053451019</v>
      </c>
      <c r="G85">
        <v>0.12140475824720884</v>
      </c>
      <c r="H85">
        <v>1.0119247666744011</v>
      </c>
      <c r="I85">
        <v>6.856119537066041E-2</v>
      </c>
      <c r="J85">
        <v>2.25409180475949</v>
      </c>
      <c r="K85">
        <v>0.58043068445445911</v>
      </c>
      <c r="L85">
        <v>1.9555402616668407E-2</v>
      </c>
      <c r="M85">
        <v>1.9938650483345381</v>
      </c>
      <c r="N85">
        <v>0.29898001814427771</v>
      </c>
      <c r="O85">
        <v>0.88358463888512095</v>
      </c>
      <c r="P85">
        <v>1.0406145545315755</v>
      </c>
      <c r="Q85">
        <v>0.33804533626860467</v>
      </c>
      <c r="R85">
        <v>0.81536861797987181</v>
      </c>
      <c r="S85">
        <v>3.0458423722728956</v>
      </c>
      <c r="T85">
        <v>0.2213627540804049</v>
      </c>
      <c r="U85">
        <v>0.32108565507553932</v>
      </c>
      <c r="V85">
        <v>2.1071636412249375</v>
      </c>
      <c r="W85">
        <v>20.132218480604216</v>
      </c>
      <c r="X85">
        <v>20.015473952037155</v>
      </c>
      <c r="Y85">
        <v>0.80238287194896951</v>
      </c>
      <c r="Z85">
        <v>0.92880374835476198</v>
      </c>
      <c r="AA85">
        <v>1.3021779658475827E-2</v>
      </c>
      <c r="AB85">
        <v>0.73591416608455773</v>
      </c>
      <c r="AC85">
        <v>8.3918931944639539</v>
      </c>
      <c r="AD85">
        <v>8.5606576447736379E-2</v>
      </c>
      <c r="AE85">
        <v>6.8283762158345362E-2</v>
      </c>
      <c r="AF85">
        <v>0.4991813400378538</v>
      </c>
      <c r="AG85">
        <v>0.34600292473146343</v>
      </c>
      <c r="AH85">
        <v>3.7288046406084199E-2</v>
      </c>
      <c r="AI85">
        <v>0.27892554059032126</v>
      </c>
      <c r="AJ85">
        <v>2.5710688022873431</v>
      </c>
      <c r="AK85">
        <v>0.4587020358772953</v>
      </c>
      <c r="AL85">
        <v>1.3634549944100549</v>
      </c>
      <c r="AM85">
        <v>0.1697827868283393</v>
      </c>
      <c r="AN85">
        <v>4.4557836609410505E-2</v>
      </c>
      <c r="AO85">
        <v>0.32033728029946512</v>
      </c>
      <c r="AP85">
        <v>8.9430661908722495E-2</v>
      </c>
      <c r="AQ85">
        <v>0.23162599713297255</v>
      </c>
      <c r="AR85">
        <v>3.1153230652808288</v>
      </c>
      <c r="AS85">
        <v>1.1028874295379225</v>
      </c>
      <c r="AT85">
        <v>19.95481633021986</v>
      </c>
      <c r="AU85">
        <v>0.72177239761594902</v>
      </c>
      <c r="AV85">
        <v>1.0760098578309196</v>
      </c>
      <c r="AW85">
        <v>0.33991211978550567</v>
      </c>
      <c r="AX85">
        <v>0.45533641799426949</v>
      </c>
      <c r="AY85">
        <v>5.7521897345627133</v>
      </c>
      <c r="AZ85">
        <v>1.2208230888304321</v>
      </c>
      <c r="BA85" s="110">
        <v>0.69813684105301776</v>
      </c>
      <c r="BB85" s="112">
        <v>0.44800453951312813</v>
      </c>
      <c r="BC85">
        <v>122.53737289536342</v>
      </c>
      <c r="BD85">
        <v>0.62014347564947991</v>
      </c>
      <c r="BE85">
        <v>8.7141592648990667</v>
      </c>
      <c r="BF85">
        <v>4.9455429932112915</v>
      </c>
      <c r="BG85">
        <v>1.9838582123741431</v>
      </c>
      <c r="BH85">
        <v>1.0964614811544497</v>
      </c>
      <c r="BI85">
        <v>0.21176472411978647</v>
      </c>
      <c r="BJ85">
        <v>2.542237586654043E-2</v>
      </c>
      <c r="BK85">
        <v>1.0801557756010844</v>
      </c>
      <c r="BL85">
        <v>0.5664466910710716</v>
      </c>
      <c r="BM85">
        <v>0.10749206432206723</v>
      </c>
      <c r="BN85">
        <v>5.7823180023483134E-2</v>
      </c>
      <c r="BO85">
        <v>0.41617703745188939</v>
      </c>
      <c r="BP85">
        <v>0.30348373460657335</v>
      </c>
      <c r="BQ85">
        <v>0.66740973322929131</v>
      </c>
      <c r="BR85">
        <v>0.51317521737708993</v>
      </c>
      <c r="BS85">
        <v>0.18410632244586467</v>
      </c>
      <c r="BT85">
        <v>1.5127163486225659E-2</v>
      </c>
      <c r="BU85">
        <v>0.40275807469241354</v>
      </c>
      <c r="BV85">
        <v>4.8935757582916656E-2</v>
      </c>
      <c r="BW85">
        <v>1.6255694816525583</v>
      </c>
      <c r="BX85">
        <v>0.18702524792457498</v>
      </c>
      <c r="BY85">
        <v>0.16932145670094387</v>
      </c>
      <c r="BZ85">
        <v>0.31441022171254729</v>
      </c>
      <c r="CA85">
        <v>918.70128073016031</v>
      </c>
      <c r="CB85">
        <v>1.7850982267562294</v>
      </c>
      <c r="CC85">
        <v>0.46357879649616274</v>
      </c>
      <c r="CD85">
        <v>9.1063115173091145</v>
      </c>
      <c r="CE85">
        <v>7.3609880818610138</v>
      </c>
      <c r="CF85">
        <v>7.3318412127053154</v>
      </c>
      <c r="CG85">
        <v>81.063399782068586</v>
      </c>
      <c r="CH85">
        <v>2.1971978493091124</v>
      </c>
      <c r="CI85">
        <v>0.9828711768553976</v>
      </c>
      <c r="CJ85">
        <v>0</v>
      </c>
      <c r="CK85">
        <v>0</v>
      </c>
      <c r="CN85" s="100"/>
      <c r="CP85" s="99"/>
    </row>
    <row r="86" spans="1:94" x14ac:dyDescent="0.25">
      <c r="A86" t="s">
        <v>79</v>
      </c>
      <c r="B86">
        <v>438.1</v>
      </c>
      <c r="C86">
        <v>13780.8</v>
      </c>
      <c r="D86">
        <v>783.7</v>
      </c>
      <c r="E86">
        <v>707.1</v>
      </c>
      <c r="F86">
        <v>173.4</v>
      </c>
      <c r="G86">
        <v>114.3</v>
      </c>
      <c r="H86">
        <v>8378.9</v>
      </c>
      <c r="I86">
        <v>2182.9</v>
      </c>
      <c r="J86">
        <v>4199.3</v>
      </c>
      <c r="K86">
        <v>2227.6</v>
      </c>
      <c r="L86">
        <v>171.5</v>
      </c>
      <c r="M86">
        <v>8019.4000000000005</v>
      </c>
      <c r="N86">
        <v>7285.2999999999993</v>
      </c>
      <c r="O86">
        <v>2488.4</v>
      </c>
      <c r="P86">
        <v>2802.5</v>
      </c>
      <c r="Q86">
        <v>940.9</v>
      </c>
      <c r="R86">
        <v>4567.5</v>
      </c>
      <c r="S86">
        <v>4125.3999999999996</v>
      </c>
      <c r="T86">
        <v>301</v>
      </c>
      <c r="U86">
        <v>5586.4000000000005</v>
      </c>
      <c r="V86">
        <v>9459</v>
      </c>
      <c r="W86">
        <v>13829.5</v>
      </c>
      <c r="X86">
        <v>15740.3</v>
      </c>
      <c r="Y86">
        <v>925.6</v>
      </c>
      <c r="Z86">
        <v>392.6</v>
      </c>
      <c r="AA86">
        <v>21.8</v>
      </c>
      <c r="AB86">
        <v>1760.8</v>
      </c>
      <c r="AC86">
        <v>6349</v>
      </c>
      <c r="AD86">
        <v>910.1</v>
      </c>
      <c r="AE86">
        <v>428.79999999999995</v>
      </c>
      <c r="AF86">
        <v>6863.3</v>
      </c>
      <c r="AG86">
        <v>487.1</v>
      </c>
      <c r="AH86">
        <v>260.89999999999998</v>
      </c>
      <c r="AI86">
        <v>1398.6000000000001</v>
      </c>
      <c r="AJ86">
        <v>19131.7</v>
      </c>
      <c r="AK86">
        <v>4048.5</v>
      </c>
      <c r="AL86">
        <v>3657.3</v>
      </c>
      <c r="AM86">
        <v>1043.5</v>
      </c>
      <c r="AN86">
        <v>189.9</v>
      </c>
      <c r="AO86">
        <v>444.00000000000006</v>
      </c>
      <c r="AP86">
        <v>118.8</v>
      </c>
      <c r="AQ86">
        <v>297.8</v>
      </c>
      <c r="AR86">
        <v>2437.1</v>
      </c>
      <c r="AS86">
        <v>2422.1999999999998</v>
      </c>
      <c r="AT86">
        <v>13137.1</v>
      </c>
      <c r="AU86">
        <v>8101.8000000000011</v>
      </c>
      <c r="AV86">
        <v>6156.9</v>
      </c>
      <c r="AW86">
        <v>1616.7</v>
      </c>
      <c r="AX86">
        <v>1134.0999999999999</v>
      </c>
      <c r="AY86">
        <v>10029.700000000001</v>
      </c>
      <c r="AZ86">
        <v>2591.1000000000004</v>
      </c>
      <c r="BA86" s="110">
        <v>961.3</v>
      </c>
      <c r="BB86" s="112">
        <v>6052.0000000000009</v>
      </c>
      <c r="BC86">
        <v>3713.7999999999997</v>
      </c>
      <c r="BD86">
        <v>5540.6</v>
      </c>
      <c r="BE86">
        <v>8989.6</v>
      </c>
      <c r="BF86">
        <v>6318.1</v>
      </c>
      <c r="BG86">
        <v>8790</v>
      </c>
      <c r="BH86">
        <v>8271.9</v>
      </c>
      <c r="BI86">
        <v>206.9</v>
      </c>
      <c r="BJ86">
        <v>213.6</v>
      </c>
      <c r="BK86">
        <v>925.3</v>
      </c>
      <c r="BL86">
        <v>762.2</v>
      </c>
      <c r="BM86">
        <v>351.40000000000003</v>
      </c>
      <c r="BN86">
        <v>220.1</v>
      </c>
      <c r="BO86">
        <v>536.20000000000005</v>
      </c>
      <c r="BP86">
        <v>939.80000000000007</v>
      </c>
      <c r="BQ86">
        <v>799</v>
      </c>
      <c r="BR86">
        <v>3409.8</v>
      </c>
      <c r="BS86">
        <v>750.7</v>
      </c>
      <c r="BT86">
        <v>211.49999999999997</v>
      </c>
      <c r="BU86">
        <v>2088.7445677984588</v>
      </c>
      <c r="BV86">
        <v>253.78584377353701</v>
      </c>
      <c r="BW86">
        <v>8430.3695884280041</v>
      </c>
      <c r="BX86">
        <v>1226</v>
      </c>
      <c r="BY86">
        <v>809.99999999999989</v>
      </c>
      <c r="BZ86">
        <v>4178.3000000000011</v>
      </c>
      <c r="CA86">
        <v>8520</v>
      </c>
      <c r="CB86">
        <v>2859.1000000000004</v>
      </c>
      <c r="CC86">
        <v>411.9</v>
      </c>
      <c r="CD86">
        <v>14960.900000000001</v>
      </c>
      <c r="CE86">
        <v>1074.4000000000001</v>
      </c>
      <c r="CF86">
        <v>10536.9</v>
      </c>
      <c r="CG86">
        <v>804.2</v>
      </c>
      <c r="CH86">
        <v>26780.400000000001</v>
      </c>
      <c r="CI86">
        <v>4716.6000000000004</v>
      </c>
      <c r="CJ86">
        <v>0</v>
      </c>
      <c r="CK86">
        <v>0</v>
      </c>
      <c r="CN86" s="100"/>
      <c r="CP86" s="99"/>
    </row>
    <row r="87" spans="1:94" x14ac:dyDescent="0.25">
      <c r="A87" t="s">
        <v>78</v>
      </c>
      <c r="B87">
        <v>164.56476707930082</v>
      </c>
      <c r="C87">
        <v>2015.3405797781834</v>
      </c>
      <c r="D87">
        <v>161.55262764873504</v>
      </c>
      <c r="E87">
        <v>41.074386185471852</v>
      </c>
      <c r="F87">
        <v>2.4458598401436573</v>
      </c>
      <c r="G87">
        <v>13.173751397249852</v>
      </c>
      <c r="H87">
        <v>488.27826893126081</v>
      </c>
      <c r="I87">
        <v>0.78529635386611796</v>
      </c>
      <c r="J87">
        <v>241.69230454494598</v>
      </c>
      <c r="K87">
        <v>17.402246677376244</v>
      </c>
      <c r="L87">
        <v>39.543067362608625</v>
      </c>
      <c r="M87">
        <v>199.64968081916703</v>
      </c>
      <c r="N87">
        <v>13.670758921273469</v>
      </c>
      <c r="O87">
        <v>56.048639050940643</v>
      </c>
      <c r="P87">
        <v>13.502601107844498</v>
      </c>
      <c r="Q87">
        <v>3.8458963795749983</v>
      </c>
      <c r="R87">
        <v>4.8772647893749124</v>
      </c>
      <c r="S87">
        <v>11.725907075189657</v>
      </c>
      <c r="T87">
        <v>2.0582339817738124</v>
      </c>
      <c r="U87">
        <v>1.5778726984124363</v>
      </c>
      <c r="V87">
        <v>229.15172363324675</v>
      </c>
      <c r="W87">
        <v>13142.280274368644</v>
      </c>
      <c r="X87">
        <v>24993.936552335927</v>
      </c>
      <c r="Y87">
        <v>1.9507560975293392</v>
      </c>
      <c r="Z87">
        <v>184.47072046782756</v>
      </c>
      <c r="AA87">
        <v>0.25523562941899897</v>
      </c>
      <c r="AB87">
        <v>30.573663794330511</v>
      </c>
      <c r="AC87">
        <v>182.057313450034</v>
      </c>
      <c r="AD87">
        <v>29.257902584960192</v>
      </c>
      <c r="AE87">
        <v>6.4971808356564367</v>
      </c>
      <c r="AF87">
        <v>711.57531647162421</v>
      </c>
      <c r="AG87">
        <v>1934.5396973483837</v>
      </c>
      <c r="AH87">
        <v>0.83753404855355118</v>
      </c>
      <c r="AI87">
        <v>2.2664636122643382</v>
      </c>
      <c r="AJ87">
        <v>93.006530467841017</v>
      </c>
      <c r="AK87">
        <v>5.986057339070757</v>
      </c>
      <c r="AL87">
        <v>7045.5236122819906</v>
      </c>
      <c r="AM87">
        <v>116.21732600176193</v>
      </c>
      <c r="AN87">
        <v>18.22574039175473</v>
      </c>
      <c r="AO87">
        <v>414.1535284836657</v>
      </c>
      <c r="AP87">
        <v>133.77654987000986</v>
      </c>
      <c r="AQ87">
        <v>211.77098390077299</v>
      </c>
      <c r="AR87">
        <v>382.98341494839099</v>
      </c>
      <c r="AS87">
        <v>119.88372724274147</v>
      </c>
      <c r="AT87">
        <v>606.01116535818994</v>
      </c>
      <c r="AU87">
        <v>120.81397903591449</v>
      </c>
      <c r="AV87">
        <v>83.491233932534541</v>
      </c>
      <c r="AW87">
        <v>8.3370539951349176</v>
      </c>
      <c r="AX87">
        <v>426.20250677708077</v>
      </c>
      <c r="AY87">
        <v>309.89295482088642</v>
      </c>
      <c r="AZ87">
        <v>1140.2245406571053</v>
      </c>
      <c r="BA87" s="110">
        <v>6.5844509013657522</v>
      </c>
      <c r="BB87" s="112">
        <v>7.5308283370682441</v>
      </c>
      <c r="BC87">
        <v>228.68938147388454</v>
      </c>
      <c r="BD87">
        <v>52.242367088107258</v>
      </c>
      <c r="BE87">
        <v>430.86231609297118</v>
      </c>
      <c r="BF87">
        <v>795.73420335371145</v>
      </c>
      <c r="BG87">
        <v>182.82215737764173</v>
      </c>
      <c r="BH87">
        <v>287.09972444595564</v>
      </c>
      <c r="BI87">
        <v>2.1350291077661332</v>
      </c>
      <c r="BJ87">
        <v>3.4656235441459886</v>
      </c>
      <c r="BK87">
        <v>53.400155492189235</v>
      </c>
      <c r="BL87">
        <v>5.315255229642017</v>
      </c>
      <c r="BM87">
        <v>4.625499142390133</v>
      </c>
      <c r="BN87">
        <v>39.276392181461361</v>
      </c>
      <c r="BO87">
        <v>4.1828334309608142</v>
      </c>
      <c r="BP87">
        <v>4.4656017766226599</v>
      </c>
      <c r="BQ87">
        <v>156.27852305152027</v>
      </c>
      <c r="BR87">
        <v>2960.9036950835134</v>
      </c>
      <c r="BS87">
        <v>152.74979249626915</v>
      </c>
      <c r="BT87">
        <v>3.6657482312113734</v>
      </c>
      <c r="BU87">
        <v>171.26302333520002</v>
      </c>
      <c r="BV87">
        <v>20.808734372983665</v>
      </c>
      <c r="BW87">
        <v>691.2336749098456</v>
      </c>
      <c r="BX87">
        <v>67.030910573977437</v>
      </c>
      <c r="BY87">
        <v>232.88532771196842</v>
      </c>
      <c r="BZ87">
        <v>120.36994959547295</v>
      </c>
      <c r="CA87">
        <v>1105.4315976876712</v>
      </c>
      <c r="CB87">
        <v>14.698087263572889</v>
      </c>
      <c r="CC87">
        <v>37.383595999391694</v>
      </c>
      <c r="CD87">
        <v>944.0568809081467</v>
      </c>
      <c r="CE87">
        <v>19.426687394078115</v>
      </c>
      <c r="CF87">
        <v>1281.7132171867661</v>
      </c>
      <c r="CG87">
        <v>157.34481667172309</v>
      </c>
      <c r="CH87">
        <v>1061.7878605352385</v>
      </c>
      <c r="CI87">
        <v>17981.990843104941</v>
      </c>
      <c r="CJ87">
        <v>0</v>
      </c>
      <c r="CK87">
        <v>0</v>
      </c>
      <c r="CN87" s="100"/>
      <c r="CP87" s="99"/>
    </row>
    <row r="88" spans="1:94" x14ac:dyDescent="0.25">
      <c r="A88" t="s">
        <v>77</v>
      </c>
      <c r="B88">
        <v>36294</v>
      </c>
      <c r="C88">
        <v>178454.5</v>
      </c>
      <c r="D88">
        <v>45571.3</v>
      </c>
      <c r="E88">
        <v>28935.4</v>
      </c>
      <c r="F88">
        <v>20284.3</v>
      </c>
      <c r="G88">
        <v>109788.7</v>
      </c>
      <c r="H88">
        <v>20837.5</v>
      </c>
      <c r="I88">
        <v>8127.1</v>
      </c>
      <c r="J88">
        <v>8983.5</v>
      </c>
      <c r="K88">
        <v>281453.90000000002</v>
      </c>
      <c r="L88">
        <v>1212.8</v>
      </c>
      <c r="M88">
        <v>22717.7</v>
      </c>
      <c r="N88">
        <v>15895.599999999999</v>
      </c>
      <c r="O88">
        <v>10161.5</v>
      </c>
      <c r="P88">
        <v>5463.2999999999993</v>
      </c>
      <c r="Q88">
        <v>1806.9</v>
      </c>
      <c r="R88">
        <v>12247.300000000001</v>
      </c>
      <c r="S88">
        <v>28719.699999999997</v>
      </c>
      <c r="T88">
        <v>1515.3</v>
      </c>
      <c r="U88">
        <v>4662</v>
      </c>
      <c r="V88">
        <v>26639.9</v>
      </c>
      <c r="W88">
        <v>251039.3</v>
      </c>
      <c r="X88">
        <v>141706.29999999999</v>
      </c>
      <c r="Y88">
        <v>46164.5</v>
      </c>
      <c r="Z88">
        <v>6864.7</v>
      </c>
      <c r="AA88">
        <v>1994.7</v>
      </c>
      <c r="AB88">
        <v>67387.600000000006</v>
      </c>
      <c r="AC88">
        <v>23032.699999999997</v>
      </c>
      <c r="AD88">
        <v>189143.5</v>
      </c>
      <c r="AE88">
        <v>140391.6</v>
      </c>
      <c r="AF88">
        <v>41579.9</v>
      </c>
      <c r="AG88">
        <v>59984.800000000003</v>
      </c>
      <c r="AH88">
        <v>124628.8</v>
      </c>
      <c r="AI88">
        <v>3520.8999999999996</v>
      </c>
      <c r="AJ88">
        <v>50603.199999999997</v>
      </c>
      <c r="AK88">
        <v>7299.5</v>
      </c>
      <c r="AL88">
        <v>21438.199999999997</v>
      </c>
      <c r="AM88">
        <v>6099.3</v>
      </c>
      <c r="AN88">
        <v>757.9</v>
      </c>
      <c r="AO88">
        <v>30344.400000000001</v>
      </c>
      <c r="AP88">
        <v>12744.3</v>
      </c>
      <c r="AQ88">
        <v>20062.3</v>
      </c>
      <c r="AR88">
        <v>89583.6</v>
      </c>
      <c r="AS88">
        <v>16395.7</v>
      </c>
      <c r="AT88">
        <v>61333.100000000013</v>
      </c>
      <c r="AU88">
        <v>255715.5</v>
      </c>
      <c r="AV88">
        <v>197464.3</v>
      </c>
      <c r="AW88">
        <v>73786.100000000006</v>
      </c>
      <c r="AX88">
        <v>46332.9</v>
      </c>
      <c r="AY88">
        <v>75837.200000000012</v>
      </c>
      <c r="AZ88">
        <v>17442</v>
      </c>
      <c r="BA88" s="110">
        <v>6941.8</v>
      </c>
      <c r="BB88" s="112">
        <v>7476.9</v>
      </c>
      <c r="BC88">
        <v>33413.100000000006</v>
      </c>
      <c r="BD88">
        <v>16259.5</v>
      </c>
      <c r="BE88">
        <v>189393.09999999998</v>
      </c>
      <c r="BF88">
        <v>42002.1</v>
      </c>
      <c r="BG88">
        <v>25983.4</v>
      </c>
      <c r="BH88">
        <v>110024.6</v>
      </c>
      <c r="BI88">
        <v>50473.1</v>
      </c>
      <c r="BJ88">
        <v>32631.9</v>
      </c>
      <c r="BK88">
        <v>81681.7</v>
      </c>
      <c r="BL88">
        <v>137255.79999999999</v>
      </c>
      <c r="BM88">
        <v>51532.3</v>
      </c>
      <c r="BN88">
        <v>5680</v>
      </c>
      <c r="BO88">
        <v>86854.399999999994</v>
      </c>
      <c r="BP88">
        <v>14915.4</v>
      </c>
      <c r="BQ88">
        <v>55713.2</v>
      </c>
      <c r="BR88">
        <v>12156.7</v>
      </c>
      <c r="BS88">
        <v>38475.199999999997</v>
      </c>
      <c r="BT88">
        <v>21565.399999999998</v>
      </c>
      <c r="BU88">
        <v>66437.468148303349</v>
      </c>
      <c r="BV88">
        <v>8072.2598503109775</v>
      </c>
      <c r="BW88">
        <v>268147.87200138567</v>
      </c>
      <c r="BX88">
        <v>8861.5</v>
      </c>
      <c r="BY88">
        <v>7121.7000000000007</v>
      </c>
      <c r="BZ88">
        <v>16718.300000000003</v>
      </c>
      <c r="CA88">
        <v>254716.40000000002</v>
      </c>
      <c r="CB88">
        <v>32385.399999999998</v>
      </c>
      <c r="CC88">
        <v>1750.3</v>
      </c>
      <c r="CD88">
        <v>24048.799999999999</v>
      </c>
      <c r="CE88">
        <v>3595.2000000000003</v>
      </c>
      <c r="CF88">
        <v>44711</v>
      </c>
      <c r="CG88">
        <v>6790.5</v>
      </c>
      <c r="CH88">
        <v>328719.2</v>
      </c>
      <c r="CI88">
        <v>20333.8</v>
      </c>
      <c r="CJ88">
        <v>0</v>
      </c>
      <c r="CK88">
        <v>0</v>
      </c>
      <c r="CN88" s="100"/>
      <c r="CP88" s="99"/>
    </row>
    <row r="89" spans="1:94" x14ac:dyDescent="0.25">
      <c r="A89" t="s">
        <v>76</v>
      </c>
      <c r="B89">
        <v>27842.6</v>
      </c>
      <c r="C89">
        <v>72440.399999999994</v>
      </c>
      <c r="D89">
        <v>16770.599999999999</v>
      </c>
      <c r="E89">
        <v>25195.4</v>
      </c>
      <c r="F89">
        <v>4342.5</v>
      </c>
      <c r="G89">
        <v>3410.8</v>
      </c>
      <c r="H89">
        <v>52838.999999999985</v>
      </c>
      <c r="I89">
        <v>6593.0999999999995</v>
      </c>
      <c r="J89">
        <v>47415.400000000009</v>
      </c>
      <c r="K89">
        <v>63545.3</v>
      </c>
      <c r="L89">
        <v>2267.7999999999997</v>
      </c>
      <c r="M89">
        <v>12276.6</v>
      </c>
      <c r="N89">
        <v>47860.19999999999</v>
      </c>
      <c r="O89">
        <v>6281.2999999999993</v>
      </c>
      <c r="P89">
        <v>21004.799999999999</v>
      </c>
      <c r="Q89">
        <v>768.6</v>
      </c>
      <c r="R89">
        <v>5538.8</v>
      </c>
      <c r="S89">
        <v>4511.9000000000005</v>
      </c>
      <c r="T89">
        <v>954.7</v>
      </c>
      <c r="U89">
        <v>9840.6</v>
      </c>
      <c r="V89">
        <v>19376.999999999996</v>
      </c>
      <c r="W89">
        <v>48180</v>
      </c>
      <c r="X89">
        <v>68663</v>
      </c>
      <c r="Y89">
        <v>106014</v>
      </c>
      <c r="Z89">
        <v>20561.2</v>
      </c>
      <c r="AA89">
        <v>2928.6</v>
      </c>
      <c r="AB89">
        <v>12941.4</v>
      </c>
      <c r="AC89">
        <v>17961.5</v>
      </c>
      <c r="AD89">
        <v>265752.8</v>
      </c>
      <c r="AE89">
        <v>101926.29999999999</v>
      </c>
      <c r="AF89">
        <v>149092.70000000001</v>
      </c>
      <c r="AG89">
        <v>582781.5</v>
      </c>
      <c r="AH89">
        <v>35277</v>
      </c>
      <c r="AI89">
        <v>2732.2999999999997</v>
      </c>
      <c r="AJ89">
        <v>27031.600000000002</v>
      </c>
      <c r="AK89">
        <v>5988.6</v>
      </c>
      <c r="AL89">
        <v>8191</v>
      </c>
      <c r="AM89">
        <v>3644.1</v>
      </c>
      <c r="AN89">
        <v>1607.6</v>
      </c>
      <c r="AO89">
        <v>21811.3</v>
      </c>
      <c r="AP89">
        <v>31198.399999999998</v>
      </c>
      <c r="AQ89">
        <v>19035.699999999997</v>
      </c>
      <c r="AR89">
        <v>146584.9</v>
      </c>
      <c r="AS89">
        <v>15869.100000000002</v>
      </c>
      <c r="AT89">
        <v>26484.299999999996</v>
      </c>
      <c r="AU89">
        <v>76650</v>
      </c>
      <c r="AV89">
        <v>15750.199999999999</v>
      </c>
      <c r="AW89">
        <v>10381.5</v>
      </c>
      <c r="AX89">
        <v>12730.5</v>
      </c>
      <c r="AY89">
        <v>29287.199999999993</v>
      </c>
      <c r="AZ89">
        <v>9788</v>
      </c>
      <c r="BA89" s="110">
        <v>45798.7</v>
      </c>
      <c r="BB89" s="112">
        <v>13570.4</v>
      </c>
      <c r="BC89">
        <v>27773.500000000004</v>
      </c>
      <c r="BD89">
        <v>10287.800000000001</v>
      </c>
      <c r="BE89">
        <v>112402.99999999999</v>
      </c>
      <c r="BF89">
        <v>21197.1</v>
      </c>
      <c r="BG89">
        <v>10138.799999999999</v>
      </c>
      <c r="BH89">
        <v>70883.5</v>
      </c>
      <c r="BI89">
        <v>25561</v>
      </c>
      <c r="BJ89">
        <v>20704.7</v>
      </c>
      <c r="BK89">
        <v>28280.400000000001</v>
      </c>
      <c r="BL89">
        <v>35525.5</v>
      </c>
      <c r="BM89">
        <v>34714.9</v>
      </c>
      <c r="BN89">
        <v>9475.8000000000011</v>
      </c>
      <c r="BO89">
        <v>65148</v>
      </c>
      <c r="BP89">
        <v>33961.599999999999</v>
      </c>
      <c r="BQ89">
        <v>4144.5</v>
      </c>
      <c r="BR89">
        <v>16165</v>
      </c>
      <c r="BS89">
        <v>25134.6</v>
      </c>
      <c r="BT89">
        <v>17582</v>
      </c>
      <c r="BU89">
        <v>53028.720345874921</v>
      </c>
      <c r="BV89">
        <v>6443.0753021148457</v>
      </c>
      <c r="BW89">
        <v>214028.90435201026</v>
      </c>
      <c r="BX89">
        <v>4828</v>
      </c>
      <c r="BY89">
        <v>5681.5</v>
      </c>
      <c r="BZ89">
        <v>7896.4000000000015</v>
      </c>
      <c r="CA89">
        <v>80523.5</v>
      </c>
      <c r="CB89">
        <v>12769.9</v>
      </c>
      <c r="CC89">
        <v>1423</v>
      </c>
      <c r="CD89">
        <v>31454.799999999999</v>
      </c>
      <c r="CE89">
        <v>3188.6000000000004</v>
      </c>
      <c r="CF89">
        <v>13945.199999999999</v>
      </c>
      <c r="CG89">
        <v>1186.0999999999999</v>
      </c>
      <c r="CH89">
        <v>277436.7</v>
      </c>
      <c r="CI89">
        <v>5576.4999999999991</v>
      </c>
      <c r="CJ89">
        <v>0</v>
      </c>
      <c r="CK89">
        <v>0</v>
      </c>
      <c r="CN89" s="100"/>
      <c r="CP89" s="99"/>
    </row>
    <row r="92" spans="1:94" x14ac:dyDescent="0.25">
      <c r="B92" s="98">
        <f t="shared" ref="B92:AG92" si="0">SUM(B2:B89)</f>
        <v>106241.01092231111</v>
      </c>
      <c r="C92" s="98">
        <f t="shared" si="0"/>
        <v>466231.5755311955</v>
      </c>
      <c r="D92" s="98">
        <f t="shared" si="0"/>
        <v>113195.51645694865</v>
      </c>
      <c r="E92" s="98">
        <f t="shared" si="0"/>
        <v>90381.254785888217</v>
      </c>
      <c r="F92" s="98">
        <f t="shared" si="0"/>
        <v>34903.214306920039</v>
      </c>
      <c r="G92" s="98">
        <f t="shared" si="0"/>
        <v>137836.1091259782</v>
      </c>
      <c r="H92" s="98">
        <f t="shared" si="0"/>
        <v>218623.57987218769</v>
      </c>
      <c r="I92" s="98">
        <f t="shared" si="0"/>
        <v>39379.551830699915</v>
      </c>
      <c r="J92" s="98">
        <f t="shared" si="0"/>
        <v>118544.03482420598</v>
      </c>
      <c r="K92" s="98">
        <f t="shared" si="0"/>
        <v>554255.19504630601</v>
      </c>
      <c r="L92" s="98">
        <f t="shared" si="0"/>
        <v>7182.8225542778418</v>
      </c>
      <c r="M92" s="98">
        <f t="shared" si="0"/>
        <v>175622.98599531373</v>
      </c>
      <c r="N92" s="98">
        <f t="shared" si="0"/>
        <v>131822.20377018236</v>
      </c>
      <c r="O92" s="98">
        <f t="shared" si="0"/>
        <v>61715.191407710998</v>
      </c>
      <c r="P92" s="98">
        <f t="shared" si="0"/>
        <v>59552.872451287098</v>
      </c>
      <c r="Q92" s="98">
        <f t="shared" si="0"/>
        <v>10650.520598913668</v>
      </c>
      <c r="R92" s="98">
        <f t="shared" si="0"/>
        <v>61725.650992315735</v>
      </c>
      <c r="S92" s="98">
        <f t="shared" si="0"/>
        <v>89436.756697428878</v>
      </c>
      <c r="T92" s="98">
        <f t="shared" si="0"/>
        <v>7302.0155298487953</v>
      </c>
      <c r="U92" s="98">
        <f t="shared" si="0"/>
        <v>52930.095217773509</v>
      </c>
      <c r="V92" s="98">
        <f t="shared" si="0"/>
        <v>119142.7903561304</v>
      </c>
      <c r="W92" s="98">
        <f t="shared" si="0"/>
        <v>545508.76838999661</v>
      </c>
      <c r="X92" s="98">
        <f t="shared" si="0"/>
        <v>484793.94892669452</v>
      </c>
      <c r="Y92" s="98">
        <f t="shared" si="0"/>
        <v>223994.57417491439</v>
      </c>
      <c r="Z92" s="98">
        <f t="shared" si="0"/>
        <v>82705.87159525184</v>
      </c>
      <c r="AA92" s="98">
        <f t="shared" si="0"/>
        <v>7493.9099683757395</v>
      </c>
      <c r="AB92" s="98">
        <f t="shared" si="0"/>
        <v>139273.18628815003</v>
      </c>
      <c r="AC92" s="98">
        <f t="shared" si="0"/>
        <v>96883.320743157528</v>
      </c>
      <c r="AD92" s="98">
        <f t="shared" si="0"/>
        <v>675819.04977202672</v>
      </c>
      <c r="AE92" s="98">
        <f t="shared" si="0"/>
        <v>446633.44301814894</v>
      </c>
      <c r="AF92" s="98">
        <f t="shared" si="0"/>
        <v>328604.63060373609</v>
      </c>
      <c r="AG92" s="98">
        <f t="shared" si="0"/>
        <v>811840.27467430802</v>
      </c>
      <c r="AH92" s="98">
        <f t="shared" ref="AH92:AZ92" si="1">SUM(AH2:AH89)</f>
        <v>273148.42288218101</v>
      </c>
      <c r="AI92" s="98">
        <f t="shared" si="1"/>
        <v>24419.174145849382</v>
      </c>
      <c r="AJ92" s="98">
        <f t="shared" si="1"/>
        <v>371956.96541598451</v>
      </c>
      <c r="AK92" s="98">
        <f t="shared" si="1"/>
        <v>52973.708496968953</v>
      </c>
      <c r="AL92" s="98">
        <f t="shared" si="1"/>
        <v>73065.836450695235</v>
      </c>
      <c r="AM92" s="98">
        <f t="shared" si="1"/>
        <v>21747.17721497325</v>
      </c>
      <c r="AN92" s="98">
        <f t="shared" si="1"/>
        <v>5805.0099918203377</v>
      </c>
      <c r="AO92" s="98">
        <f t="shared" si="1"/>
        <v>85984.440062452893</v>
      </c>
      <c r="AP92" s="98">
        <f t="shared" si="1"/>
        <v>67832.953689357164</v>
      </c>
      <c r="AQ92" s="98">
        <f t="shared" si="1"/>
        <v>90719.867431302264</v>
      </c>
      <c r="AR92" s="98">
        <f t="shared" si="1"/>
        <v>424314.12976796995</v>
      </c>
      <c r="AS92" s="98">
        <f t="shared" si="1"/>
        <v>58402.130700037975</v>
      </c>
      <c r="AT92" s="98">
        <f t="shared" si="1"/>
        <v>234628.72993258253</v>
      </c>
      <c r="AU92" s="98">
        <f t="shared" si="1"/>
        <v>517811.66301394842</v>
      </c>
      <c r="AV92" s="98">
        <f t="shared" si="1"/>
        <v>378549.1422760564</v>
      </c>
      <c r="AW92" s="98">
        <f t="shared" si="1"/>
        <v>126502.2018529677</v>
      </c>
      <c r="AX92" s="98">
        <f t="shared" si="1"/>
        <v>100572.77303909101</v>
      </c>
      <c r="AY92" s="98">
        <f t="shared" si="1"/>
        <v>250184.20415831162</v>
      </c>
      <c r="AZ92" s="98">
        <f t="shared" si="1"/>
        <v>64245.141723426917</v>
      </c>
      <c r="BA92" s="111">
        <f t="shared" ref="BA92" si="2">SUM(BA2:BA89)</f>
        <v>103570.90623142768</v>
      </c>
      <c r="BB92" s="113">
        <f t="shared" ref="BB92:BL92" si="3">SUM(BB2:BB89)</f>
        <v>209296.8114323731</v>
      </c>
      <c r="BC92" s="98">
        <f t="shared" si="3"/>
        <v>129767.31977780204</v>
      </c>
      <c r="BD92" s="98">
        <f t="shared" si="3"/>
        <v>80618.020620061769</v>
      </c>
      <c r="BE92" s="98">
        <f t="shared" si="3"/>
        <v>549066.66153209668</v>
      </c>
      <c r="BF92" s="98">
        <f t="shared" si="3"/>
        <v>167635.29978200528</v>
      </c>
      <c r="BG92" s="98">
        <f t="shared" si="3"/>
        <v>116398.16264265891</v>
      </c>
      <c r="BH92" s="98">
        <f t="shared" si="3"/>
        <v>339177.037255175</v>
      </c>
      <c r="BI92" s="98">
        <f t="shared" si="3"/>
        <v>101740.09315735931</v>
      </c>
      <c r="BJ92" s="98">
        <f t="shared" si="3"/>
        <v>80143.657205428404</v>
      </c>
      <c r="BK92" s="98">
        <f t="shared" si="3"/>
        <v>175800.66553137681</v>
      </c>
      <c r="BL92" s="98">
        <f t="shared" si="3"/>
        <v>249808.20177832962</v>
      </c>
      <c r="BM92" s="98">
        <f t="shared" ref="BM92:CK92" si="4">SUM(BM2:BM89)</f>
        <v>126852.79599096952</v>
      </c>
      <c r="BN92" s="98">
        <f t="shared" si="4"/>
        <v>21559.632894641858</v>
      </c>
      <c r="BO92" s="98">
        <f t="shared" si="4"/>
        <v>204895.69315000152</v>
      </c>
      <c r="BP92" s="98">
        <f t="shared" si="4"/>
        <v>73023.242636923533</v>
      </c>
      <c r="BQ92" s="98">
        <f t="shared" si="4"/>
        <v>104239.05514917857</v>
      </c>
      <c r="BR92" s="98">
        <f t="shared" si="4"/>
        <v>67331.631225896112</v>
      </c>
      <c r="BS92" s="98">
        <f t="shared" si="4"/>
        <v>98375.880613732268</v>
      </c>
      <c r="BT92" s="98">
        <f t="shared" si="4"/>
        <v>68838.732604095392</v>
      </c>
      <c r="BU92" s="98">
        <f t="shared" si="4"/>
        <v>174629.60927079763</v>
      </c>
      <c r="BV92" s="98">
        <f t="shared" si="4"/>
        <v>21217.780010001065</v>
      </c>
      <c r="BW92" s="98">
        <f t="shared" si="4"/>
        <v>704821.5324802933</v>
      </c>
      <c r="BX92" s="98">
        <f t="shared" si="4"/>
        <v>35534.274825232467</v>
      </c>
      <c r="BY92" s="98">
        <f t="shared" si="4"/>
        <v>27031.239432052731</v>
      </c>
      <c r="BZ92" s="98">
        <f t="shared" si="4"/>
        <v>80003.757483004156</v>
      </c>
      <c r="CA92" s="98">
        <f t="shared" si="4"/>
        <v>636075.50095236883</v>
      </c>
      <c r="CB92" s="98">
        <f t="shared" si="4"/>
        <v>121076.06523724341</v>
      </c>
      <c r="CC92" s="98">
        <f t="shared" si="4"/>
        <v>8208.7740108276594</v>
      </c>
      <c r="CD92" s="98">
        <f t="shared" si="4"/>
        <v>251249.48260258546</v>
      </c>
      <c r="CE92" s="98">
        <f t="shared" si="4"/>
        <v>20047.942763806954</v>
      </c>
      <c r="CF92" s="98">
        <f t="shared" si="4"/>
        <v>196845.07651117526</v>
      </c>
      <c r="CG92" s="98">
        <f t="shared" si="4"/>
        <v>20950.903294567615</v>
      </c>
      <c r="CH92" s="98">
        <f t="shared" si="4"/>
        <v>861845.80380827934</v>
      </c>
      <c r="CI92" s="98">
        <f t="shared" si="4"/>
        <v>88250.846684894233</v>
      </c>
      <c r="CJ92" s="98">
        <f t="shared" si="4"/>
        <v>0</v>
      </c>
      <c r="CK92" s="98">
        <f t="shared" si="4"/>
        <v>0</v>
      </c>
    </row>
    <row r="94" spans="1:94" x14ac:dyDescent="0.25">
      <c r="BE94" s="99"/>
    </row>
    <row r="105" spans="54:54" x14ac:dyDescent="0.25">
      <c r="BB105" s="113"/>
    </row>
    <row r="106" spans="54:54" x14ac:dyDescent="0.25">
      <c r="BB106" s="11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2006 CA IO</vt:lpstr>
      <vt:lpstr>2006 AMS</vt:lpstr>
      <vt:lpstr>Energy Outputs</vt:lpstr>
      <vt:lpstr>2005-2006 Weekly Fuel Watch</vt:lpstr>
      <vt:lpstr>Wage Ratios</vt:lpstr>
      <vt:lpstr>2002 US IO</vt:lpstr>
      <vt:lpstr>'2005-2006 Weekly Fuel Watch'!Print_Area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dc:creator>
  <cp:lastModifiedBy>Peter Berck</cp:lastModifiedBy>
  <dcterms:created xsi:type="dcterms:W3CDTF">2009-01-23T21:27:09Z</dcterms:created>
  <dcterms:modified xsi:type="dcterms:W3CDTF">2015-02-04T00:26:09Z</dcterms:modified>
</cp:coreProperties>
</file>