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3780" windowWidth="15500" windowHeight="5260" tabRatio="738" activeTab="0"/>
  </bookViews>
  <sheets>
    <sheet name="Cover Page" sheetId="1" r:id="rId1"/>
    <sheet name="State summary" sheetId="2" r:id="rId2"/>
    <sheet name="Regional summary" sheetId="3" r:id="rId3"/>
    <sheet name="Sectoral summary" sheetId="4" r:id="rId4"/>
    <sheet name="Seasonal demand" sheetId="5" r:id="rId5"/>
    <sheet name="Residential" sheetId="6" r:id="rId6"/>
    <sheet name="Commercial" sheetId="7" r:id="rId7"/>
    <sheet name="Industrial" sheetId="8" r:id="rId8"/>
    <sheet name="Agricultural &amp; other" sheetId="9" r:id="rId9"/>
  </sheets>
  <externalReferences>
    <externalReference r:id="rId12"/>
    <externalReference r:id="rId13"/>
    <externalReference r:id="rId14"/>
    <externalReference r:id="rId15"/>
  </externalReferences>
  <definedNames>
    <definedName name="All_HH" localSheetId="0">#REF!</definedName>
    <definedName name="All_HH">'[4]Households'!$A$8:$R$78</definedName>
    <definedName name="db">'[1]Flspc Stock&amp;Additions'!$A$4:$AF$840</definedName>
    <definedName name="EUDATA">#REF!</definedName>
    <definedName name="Multi_HH" localSheetId="0">#REF!</definedName>
    <definedName name="Multi_HH">'[4]Households'!$A$162:$R$232</definedName>
    <definedName name="Single_HH" localSheetId="0">#REF!</definedName>
    <definedName name="Single_HH">'[4]Households'!$A$85:$R$155</definedName>
  </definedNames>
  <calcPr fullCalcOnLoad="1"/>
</workbook>
</file>

<file path=xl/comments2.xml><?xml version="1.0" encoding="utf-8"?>
<comments xmlns="http://schemas.openxmlformats.org/spreadsheetml/2006/main">
  <authors>
    <author>Ryan McCarthy</author>
  </authors>
  <commentList>
    <comment ref="F34" authorId="0">
      <text>
        <r>
          <rPr>
            <b/>
            <sz val="8"/>
            <rFont val="Tahoma"/>
            <family val="0"/>
          </rPr>
          <t>Ryan McCarthy:</t>
        </r>
        <r>
          <rPr>
            <sz val="8"/>
            <rFont val="Tahoma"/>
            <family val="0"/>
          </rPr>
          <t xml:space="preserve">
Values for years 2000-2005 from BEA.  The rest assumes 2.5% growth.</t>
        </r>
      </text>
    </comment>
  </commentList>
</comments>
</file>

<file path=xl/comments5.xml><?xml version="1.0" encoding="utf-8"?>
<comments xmlns="http://schemas.openxmlformats.org/spreadsheetml/2006/main">
  <authors>
    <author> </author>
  </authors>
  <commentList>
    <comment ref="B29" authorId="0">
      <text>
        <r>
          <rPr>
            <b/>
            <sz val="8"/>
            <rFont val="Tahoma"/>
            <family val="0"/>
          </rPr>
          <t xml:space="preserve"> :</t>
        </r>
        <r>
          <rPr>
            <sz val="8"/>
            <rFont val="Tahoma"/>
            <family val="0"/>
          </rPr>
          <t xml:space="preserve">
From "Average1" from workbook "EIA-Ngconsumption"</t>
        </r>
      </text>
    </comment>
    <comment ref="J30" authorId="0">
      <text>
        <r>
          <rPr>
            <b/>
            <sz val="8"/>
            <rFont val="Tahoma"/>
            <family val="0"/>
          </rPr>
          <t xml:space="preserve"> :
Assumes industrial load curve</t>
        </r>
      </text>
    </comment>
    <comment ref="I30" authorId="0">
      <text>
        <r>
          <rPr>
            <b/>
            <sz val="8"/>
            <rFont val="Tahoma"/>
            <family val="0"/>
          </rPr>
          <t xml:space="preserve"> :</t>
        </r>
        <r>
          <rPr>
            <sz val="8"/>
            <rFont val="Tahoma"/>
            <family val="0"/>
          </rPr>
          <t xml:space="preserve">
Assumes industrial load curve</t>
        </r>
      </text>
    </comment>
  </commentList>
</comments>
</file>

<file path=xl/comments7.xml><?xml version="1.0" encoding="utf-8"?>
<comments xmlns="http://schemas.openxmlformats.org/spreadsheetml/2006/main">
  <authors>
    <author>Ryan McCarthy</author>
  </authors>
  <commentList>
    <comment ref="AO28" authorId="0">
      <text>
        <r>
          <rPr>
            <b/>
            <sz val="8"/>
            <rFont val="Tahoma"/>
            <family val="0"/>
          </rPr>
          <t>Ryan McCarthy:</t>
        </r>
        <r>
          <rPr>
            <sz val="8"/>
            <rFont val="Tahoma"/>
            <family val="0"/>
          </rPr>
          <t xml:space="preserve">
From BLS inflation calculator: http://data.bls.gov/cgi-bin/cpicalc.pl</t>
        </r>
      </text>
    </comment>
  </commentList>
</comments>
</file>

<file path=xl/sharedStrings.xml><?xml version="1.0" encoding="utf-8"?>
<sst xmlns="http://schemas.openxmlformats.org/spreadsheetml/2006/main" count="237" uniqueCount="123">
  <si>
    <r>
      <t>Projecting monthly demands:</t>
    </r>
    <r>
      <rPr>
        <sz val="10"/>
        <rFont val="Arial"/>
        <family val="0"/>
      </rPr>
      <t xml:space="preserve">  We project monthly demands based on sector-specific CA monthly natural gas consumption data from the EIA.  We average the month-by-month percentage of a given year's natural gas consumption, and take the montly average over several years to develop a monthly load curve.  Projected monthly natural gas demands are determined by multiplying sector consumption in a given year by the montly load curve.  For the residential and commercial sectors, we average 17 years worth of data (1989-2005), and for the industrial sector, 5 years (2001-2005).  We apply the industrial sector load curve to agricultural and other sector demands, due to lacking data for seasonal variation in demand for those sectors.</t>
    </r>
  </si>
  <si>
    <t>Energy Consumption (MM therms/year)</t>
  </si>
  <si>
    <t>All</t>
  </si>
  <si>
    <t>Natural gas demand by month</t>
  </si>
  <si>
    <r>
      <t>Commercial sector:</t>
    </r>
    <r>
      <rPr>
        <b/>
        <sz val="10"/>
        <rFont val="Arial"/>
        <family val="0"/>
      </rPr>
      <t xml:space="preserve">  </t>
    </r>
    <r>
      <rPr>
        <sz val="10"/>
        <rFont val="Arial"/>
        <family val="0"/>
      </rPr>
      <t>We define annual natural gas consumption as the product of energy intensity (therms/ft</t>
    </r>
    <r>
      <rPr>
        <vertAlign val="superscript"/>
        <sz val="10"/>
        <rFont val="Arial"/>
        <family val="2"/>
      </rPr>
      <t>2</t>
    </r>
    <r>
      <rPr>
        <sz val="10"/>
        <rFont val="Arial"/>
        <family val="0"/>
      </rPr>
      <t>) and floorspace for four natural gas utility planning areas.  Floorspace projections are aggregated from those for the electricity utility planning areas derived for the electricity projections.  We project energy intensity based on the same four scenarios as for the commercial electricity projections:  (1) energy intensity is frozen at 2004 levels, (2) continuing the trend projected by the CEC in IEPR2003, based on the average annual percentage growth rate, (3) the baseline scenario, and (4) a high efficiency scenario.  For the baseline and high efficiency scenarios, we proejct 2050 energy intensity by multiplying natural gas energy intensity in scenario (2) by the ratio of electricity energy intensity of scenario (3) or (4) to scenario (2), respectively.  We the interpolate energy intensity between 2013 and 2050 linearly.</t>
    </r>
  </si>
  <si>
    <r>
      <t>Industrial sector:</t>
    </r>
    <r>
      <rPr>
        <sz val="10"/>
        <rFont val="Arial"/>
        <family val="0"/>
      </rPr>
      <t xml:space="preserve">  The industrial sector worksheet allows calculations for four energy intensity scenarios, but only the baseline scenario appears reasonable.  In the baseline scenario, we extrapolate regional natural gas projections from IEPR2003 linearly to 2050.  The other scenarios include industrial shipments (in 2001$) as projected for industrial electricity consumption, and derive energy intensity per-dollar.  Energy intensity can then be projected three ways, but each yields non-likely results.  Estimating energy intensity in terms of economic production requires disaggregated data that we lack for natural gas consumption.</t>
    </r>
  </si>
  <si>
    <r>
      <t>Agricultural &amp; other sectors:</t>
    </r>
    <r>
      <rPr>
        <sz val="10"/>
        <rFont val="Arial"/>
        <family val="0"/>
      </rPr>
      <t xml:space="preserve">  We project natural gas consumption by extending CEC projected trends for 2003-2013 (from IEPR2003) either lineraly or based on average percentage growth rate.  Due to limited expected variation in the CEC projections, both methods yield similar results. </t>
    </r>
  </si>
  <si>
    <r>
      <t>Other Sector Energy Consumption (10</t>
    </r>
    <r>
      <rPr>
        <b/>
        <vertAlign val="superscript"/>
        <sz val="10"/>
        <color indexed="9"/>
        <rFont val="Arial"/>
        <family val="2"/>
      </rPr>
      <t>6</t>
    </r>
    <r>
      <rPr>
        <b/>
        <sz val="10"/>
        <color indexed="9"/>
        <rFont val="Arial"/>
        <family val="2"/>
      </rPr>
      <t xml:space="preserve"> therms)</t>
    </r>
  </si>
  <si>
    <t>Select growth scenario:</t>
  </si>
  <si>
    <t>Demographics/Economics</t>
  </si>
  <si>
    <t>GSP (million current dollars)</t>
  </si>
  <si>
    <t>Load curve</t>
  </si>
  <si>
    <t>CA electricity consumption by sector</t>
  </si>
  <si>
    <t>Residential</t>
  </si>
  <si>
    <t>Commercial</t>
  </si>
  <si>
    <t>Month</t>
  </si>
  <si>
    <t>State summary</t>
  </si>
  <si>
    <t>Regional summary</t>
  </si>
  <si>
    <t>Sectoral summary</t>
  </si>
  <si>
    <t>State NG Consumption (MM therms)</t>
  </si>
  <si>
    <t>Per-capita energy intensity (therms/year)</t>
  </si>
  <si>
    <t>Energy intensity per dollar (therms/$)</t>
  </si>
  <si>
    <t>Projected California natural gas consumption trends</t>
  </si>
  <si>
    <t>Natural gas consumption</t>
  </si>
  <si>
    <t>Natural gas consumption by utility planning area</t>
  </si>
  <si>
    <t>January</t>
  </si>
  <si>
    <t>February</t>
  </si>
  <si>
    <t>March</t>
  </si>
  <si>
    <t>April</t>
  </si>
  <si>
    <t>May</t>
  </si>
  <si>
    <t>June</t>
  </si>
  <si>
    <t>July</t>
  </si>
  <si>
    <t>August</t>
  </si>
  <si>
    <t>September</t>
  </si>
  <si>
    <t>October</t>
  </si>
  <si>
    <t>November</t>
  </si>
  <si>
    <t>December</t>
  </si>
  <si>
    <t>Seasonal Demand Projections</t>
  </si>
  <si>
    <t>All Sectors</t>
  </si>
  <si>
    <t>Enter year:</t>
  </si>
  <si>
    <t>Seasonal demand</t>
  </si>
  <si>
    <t>Agricultural &amp; other</t>
  </si>
  <si>
    <t>Summary of baseline scenario state and per-capita natural gas consumption.</t>
  </si>
  <si>
    <t>Summary of baseline scenario natural gas consumption by region.</t>
  </si>
  <si>
    <t>Summary of baseline scenario natural gas consumption by sector.</t>
  </si>
  <si>
    <t>Monthly natural gas demands and peak-month demand by year.  User can select year to view.</t>
  </si>
  <si>
    <t>Data/projections for each sector.  Disaggregated residential natural gas projections are calculated in another workbook.  All other sectors are calculated here.  User can vary efficiency scenario.</t>
  </si>
  <si>
    <r>
      <t>Residential sector:</t>
    </r>
    <r>
      <rPr>
        <sz val="10"/>
        <rFont val="Arial"/>
        <family val="0"/>
      </rPr>
      <t xml:space="preserve">  Annual natural gas consumption is defined as the product of end use appliance saturation, unit energy consumption (UEC), and number of households for each of three natural gas utility planning areas (the OTHER region is lumped in PG&amp;E and SCG).  The projections derive from disaggregated data from IEPR2003, using household projections from Itron's residential electricity projections.  For detailed methods, see the residential natural gas projections workbook.</t>
    </r>
  </si>
  <si>
    <t>OTHER</t>
  </si>
  <si>
    <t>SCG</t>
  </si>
  <si>
    <t>PG&amp;E</t>
  </si>
  <si>
    <t>SDG&amp;E</t>
  </si>
  <si>
    <t>Natural gas planning area</t>
  </si>
  <si>
    <t>Data from Appendix ENaturalGasDemand</t>
  </si>
  <si>
    <t>All CA</t>
  </si>
  <si>
    <r>
      <t>Energy intensity (therms/ft</t>
    </r>
    <r>
      <rPr>
        <b/>
        <vertAlign val="superscript"/>
        <sz val="10"/>
        <color indexed="9"/>
        <rFont val="Arial"/>
        <family val="2"/>
      </rPr>
      <t>2</t>
    </r>
    <r>
      <rPr>
        <b/>
        <sz val="10"/>
        <color indexed="9"/>
        <rFont val="Arial"/>
        <family val="2"/>
      </rPr>
      <t>)</t>
    </r>
  </si>
  <si>
    <r>
      <t>Floorspace (Million ft</t>
    </r>
    <r>
      <rPr>
        <b/>
        <vertAlign val="superscript"/>
        <sz val="10"/>
        <color indexed="9"/>
        <rFont val="Arial"/>
        <family val="2"/>
      </rPr>
      <t>2</t>
    </r>
    <r>
      <rPr>
        <b/>
        <sz val="10"/>
        <color indexed="9"/>
        <rFont val="Arial"/>
        <family val="2"/>
      </rPr>
      <t>)</t>
    </r>
  </si>
  <si>
    <t>Core commercial NG price (2000$/Mcf)</t>
  </si>
  <si>
    <t>Average</t>
  </si>
  <si>
    <t>Commercial electricity price (nominal ¢/kWh)</t>
  </si>
  <si>
    <t>Commercial electricity price (2000¢/kWh)</t>
  </si>
  <si>
    <t>Inflation</t>
  </si>
  <si>
    <t>Commercial NG projections</t>
  </si>
  <si>
    <t>Efficiency scenario:</t>
  </si>
  <si>
    <t>Year 2050 energy intensity by efficiency scenario</t>
  </si>
  <si>
    <t>Frozen</t>
  </si>
  <si>
    <t>CEC</t>
  </si>
  <si>
    <t>Baseline</t>
  </si>
  <si>
    <t>High</t>
  </si>
  <si>
    <t>Original CEC projections</t>
  </si>
  <si>
    <t>2050 projections from electricity projections</t>
  </si>
  <si>
    <t>High efficiency</t>
  </si>
  <si>
    <t>Formula</t>
  </si>
  <si>
    <t>Energy Consumption (Million therms)</t>
  </si>
  <si>
    <t>Summary by Scenario (Million therms)</t>
  </si>
  <si>
    <t>Frozen efficiency</t>
  </si>
  <si>
    <t>CEC trends</t>
  </si>
  <si>
    <t>Residential NG projections</t>
  </si>
  <si>
    <t>Frozen saturation</t>
  </si>
  <si>
    <t>Continued trend saturation</t>
  </si>
  <si>
    <t>Optimistic</t>
  </si>
  <si>
    <r>
      <t>Enegy Consumption Projections (10</t>
    </r>
    <r>
      <rPr>
        <b/>
        <vertAlign val="superscript"/>
        <sz val="10"/>
        <color indexed="9"/>
        <rFont val="Arial"/>
        <family val="2"/>
      </rPr>
      <t>6</t>
    </r>
    <r>
      <rPr>
        <b/>
        <sz val="10"/>
        <color indexed="9"/>
        <rFont val="Arial"/>
        <family val="2"/>
      </rPr>
      <t xml:space="preserve"> therms)</t>
    </r>
  </si>
  <si>
    <r>
      <t>Energy Consumption Projections (10</t>
    </r>
    <r>
      <rPr>
        <b/>
        <vertAlign val="superscript"/>
        <sz val="10"/>
        <color indexed="9"/>
        <rFont val="Arial"/>
        <family val="2"/>
      </rPr>
      <t>6</t>
    </r>
    <r>
      <rPr>
        <b/>
        <sz val="10"/>
        <color indexed="9"/>
        <rFont val="Arial"/>
        <family val="2"/>
      </rPr>
      <t xml:space="preserve"> therms)</t>
    </r>
  </si>
  <si>
    <t>PGE</t>
  </si>
  <si>
    <t>SDGE</t>
  </si>
  <si>
    <t>Saturation:</t>
  </si>
  <si>
    <t>Efficiency:</t>
  </si>
  <si>
    <t>Population</t>
  </si>
  <si>
    <t>Households by planning area</t>
  </si>
  <si>
    <r>
      <t>Energy Consumption per Household (</t>
    </r>
    <r>
      <rPr>
        <b/>
        <sz val="10"/>
        <color indexed="9"/>
        <rFont val="Arial"/>
        <family val="2"/>
      </rPr>
      <t>therms)</t>
    </r>
  </si>
  <si>
    <t>State population</t>
  </si>
  <si>
    <t>Per-capita</t>
  </si>
  <si>
    <t>* To change saturation or efficiency scenarios, go to 'Interface' sheet in residential natural gas workbook</t>
  </si>
  <si>
    <t>Industrial NG projections</t>
  </si>
  <si>
    <t>* Includes mining</t>
  </si>
  <si>
    <t>Industrial</t>
  </si>
  <si>
    <t>Agricultural</t>
  </si>
  <si>
    <t>Other</t>
  </si>
  <si>
    <t>California Natural Gas Demand Projections:  2000-2050</t>
  </si>
  <si>
    <t>Date modified:</t>
  </si>
  <si>
    <t>June 27, 2006</t>
  </si>
  <si>
    <t>Contacts:</t>
  </si>
  <si>
    <t>Ryan McCarthy</t>
  </si>
  <si>
    <t>rwmccarthy@ucdavis.edu</t>
  </si>
  <si>
    <t>Chris Yang</t>
  </si>
  <si>
    <t>ccyang@ucdavis.edu</t>
  </si>
  <si>
    <t>Worksheet Descriptions</t>
  </si>
  <si>
    <t>(highlighted worksheets are of most interest; others are data sources)</t>
  </si>
  <si>
    <t>…</t>
  </si>
  <si>
    <t>Methodology Description</t>
  </si>
  <si>
    <t>Shipments (million 2001$)</t>
  </si>
  <si>
    <t xml:space="preserve">Scenario: </t>
  </si>
  <si>
    <t>Energy intensity (therm/2001$ shipped)</t>
  </si>
  <si>
    <t>Linear</t>
  </si>
  <si>
    <t>Growth</t>
  </si>
  <si>
    <t>Frozen (2013)</t>
  </si>
  <si>
    <t>Frozen (2004)</t>
  </si>
  <si>
    <t>Energy intensity scenario:</t>
  </si>
  <si>
    <r>
      <t>Energy Consumption, Based on Shipments (10</t>
    </r>
    <r>
      <rPr>
        <b/>
        <vertAlign val="superscript"/>
        <sz val="10"/>
        <color indexed="9"/>
        <rFont val="Arial"/>
        <family val="2"/>
      </rPr>
      <t>6</t>
    </r>
    <r>
      <rPr>
        <b/>
        <sz val="10"/>
        <color indexed="9"/>
        <rFont val="Arial"/>
        <family val="2"/>
      </rPr>
      <t xml:space="preserve"> therms)</t>
    </r>
  </si>
  <si>
    <t>None</t>
  </si>
  <si>
    <r>
      <t>Energy Consumption (10</t>
    </r>
    <r>
      <rPr>
        <b/>
        <vertAlign val="superscript"/>
        <sz val="10"/>
        <color indexed="9"/>
        <rFont val="Arial"/>
        <family val="2"/>
      </rPr>
      <t>6</t>
    </r>
    <r>
      <rPr>
        <b/>
        <sz val="10"/>
        <color indexed="9"/>
        <rFont val="Arial"/>
        <family val="2"/>
      </rPr>
      <t xml:space="preserve"> therms)</t>
    </r>
  </si>
  <si>
    <t>Agricultural and Other sector NG projections</t>
  </si>
  <si>
    <r>
      <t>Agricultural Energy Consumption (10</t>
    </r>
    <r>
      <rPr>
        <b/>
        <vertAlign val="superscript"/>
        <sz val="10"/>
        <color indexed="9"/>
        <rFont val="Arial"/>
        <family val="2"/>
      </rPr>
      <t>6</t>
    </r>
    <r>
      <rPr>
        <b/>
        <sz val="10"/>
        <color indexed="9"/>
        <rFont val="Arial"/>
        <family val="2"/>
      </rPr>
      <t xml:space="preserve"> therms)</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</si>
</sst>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409]dddd\,\ mmmm\ dd\,\ yyyy"/>
    <numFmt numFmtId="169" formatCode="&quot;Yes&quot;;&quot;Yes&quot;;&quot;No&quot;"/>
    <numFmt numFmtId="170" formatCode="&quot;True&quot;;&quot;True&quot;;&quot;False&quot;"/>
    <numFmt numFmtId="171" formatCode="&quot;On&quot;;&quot;On&quot;;&quot;Off&quot;"/>
    <numFmt numFmtId="172" formatCode="0.0000"/>
    <numFmt numFmtId="173" formatCode="[$€-2]\ #,##0.00_);[Red]\([$€-2]\ #,##0.00\)"/>
    <numFmt numFmtId="174" formatCode="0.0%"/>
    <numFmt numFmtId="175" formatCode="_(* #,##0_);_(* \(#,##0\);_(* &quot;-&quot;??_);_(@_)"/>
    <numFmt numFmtId="176" formatCode="[$-409]h:mm:ss\ AM/PM"/>
    <numFmt numFmtId="177" formatCode="0.00000"/>
    <numFmt numFmtId="178" formatCode="[$-409]mmmm\ d\,\ yyyy;@"/>
    <numFmt numFmtId="179" formatCode="[$-409]d\-mmm;@"/>
    <numFmt numFmtId="180" formatCode="0.0_)"/>
    <numFmt numFmtId="181" formatCode="#,##0.0\1"/>
    <numFmt numFmtId="182" formatCode="[Blue]\&gt;\=\1.00;[Red]\&lt;\1.00"/>
    <numFmt numFmtId="183" formatCode="[Blue]&quot;&gt;=1.00&quot;;[Red]&quot;&lt;1.00&quot;"/>
    <numFmt numFmtId="184" formatCode="[Blue][&gt;=1]General;[Red][&lt;1]General"/>
    <numFmt numFmtId="185" formatCode="[Red][&gt;=1]General;[Blue][&lt;1]General"/>
    <numFmt numFmtId="186" formatCode="[Red][&gt;=1]0.000;[Blue][&lt;1]0.000;General"/>
    <numFmt numFmtId="187" formatCode="0.00000000"/>
    <numFmt numFmtId="188" formatCode="0.0000000"/>
    <numFmt numFmtId="189" formatCode="0.000000"/>
    <numFmt numFmtId="190" formatCode="#,##0.0000"/>
    <numFmt numFmtId="191" formatCode="#,##0.0_);[Red]\(#,##0.0\)"/>
    <numFmt numFmtId="192" formatCode="#,##0.000_);[Red]\(#,##0.000\)"/>
    <numFmt numFmtId="193" formatCode="&quot;$&quot;#,##0.000"/>
    <numFmt numFmtId="194" formatCode="mm/dd/yy"/>
    <numFmt numFmtId="195" formatCode="_(* #,##0.000_);_(* \(#,##0.000\);_(* &quot;-&quot;??_);_(@_)"/>
    <numFmt numFmtId="196" formatCode="&quot;$&quot;#,##0.00\ ;\(&quot;$&quot;#,##0.00\)"/>
    <numFmt numFmtId="197" formatCode="&quot;$&quot;#,##0\ ;\(&quot;$&quot;#,##0\)"/>
    <numFmt numFmtId="198" formatCode="m/d"/>
  </numFmts>
  <fonts count="43">
    <font>
      <sz val="10"/>
      <name val="Arial"/>
      <family val="0"/>
    </font>
    <font>
      <b/>
      <sz val="10"/>
      <name val="Arial"/>
      <family val="0"/>
    </font>
    <font>
      <sz val="8"/>
      <name val="Arial"/>
      <family val="0"/>
    </font>
    <font>
      <b/>
      <sz val="10"/>
      <color indexed="9"/>
      <name val="Arial"/>
      <family val="2"/>
    </font>
    <font>
      <sz val="10"/>
      <color indexed="9"/>
      <name val="Arial"/>
      <family val="2"/>
    </font>
    <font>
      <b/>
      <vertAlign val="superscript"/>
      <sz val="10"/>
      <color indexed="9"/>
      <name val="Arial"/>
      <family val="2"/>
    </font>
    <font>
      <sz val="8"/>
      <name val="Tahoma"/>
      <family val="0"/>
    </font>
    <font>
      <b/>
      <sz val="8"/>
      <name val="Tahoma"/>
      <family val="0"/>
    </font>
    <font>
      <b/>
      <sz val="10.25"/>
      <name val="Arial"/>
      <family val="0"/>
    </font>
    <font>
      <sz val="8.5"/>
      <name val="Arial"/>
      <family val="0"/>
    </font>
    <font>
      <sz val="9"/>
      <name val="Arial"/>
      <family val="0"/>
    </font>
    <font>
      <b/>
      <sz val="8.5"/>
      <name val="Arial"/>
      <family val="0"/>
    </font>
    <font>
      <b/>
      <sz val="9"/>
      <name val="Arial"/>
      <family val="0"/>
    </font>
    <font>
      <b/>
      <sz val="8.75"/>
      <name val="Arial"/>
      <family val="0"/>
    </font>
    <font>
      <b/>
      <sz val="14"/>
      <name val="Arial"/>
      <family val="2"/>
    </font>
    <font>
      <b/>
      <sz val="12"/>
      <name val="Arial"/>
      <family val="2"/>
    </font>
    <font>
      <b/>
      <sz val="9.5"/>
      <name val="Arial"/>
      <family val="0"/>
    </font>
    <font>
      <b/>
      <sz val="8"/>
      <name val="Arial"/>
      <family val="0"/>
    </font>
    <font>
      <b/>
      <vertAlign val="superscript"/>
      <sz val="8"/>
      <name val="Arial"/>
      <family val="2"/>
    </font>
    <font>
      <b/>
      <vertAlign val="superscript"/>
      <sz val="8.5"/>
      <name val="Arial"/>
      <family val="2"/>
    </font>
    <font>
      <vertAlign val="superscript"/>
      <sz val="10"/>
      <name val="Arial"/>
      <family val="2"/>
    </font>
    <font>
      <b/>
      <sz val="18"/>
      <name val="Arial"/>
      <family val="0"/>
    </font>
    <font>
      <b/>
      <sz val="16"/>
      <name val="Arial"/>
      <family val="2"/>
    </font>
    <font>
      <b/>
      <sz val="12"/>
      <color indexed="9"/>
      <name val="Arial"/>
      <family val="2"/>
    </font>
    <font>
      <b/>
      <u val="single"/>
      <sz val="10"/>
      <name val="Arial"/>
      <family val="2"/>
    </font>
    <font>
      <b/>
      <i/>
      <sz val="10"/>
      <name val="Arial"/>
      <family val="0"/>
    </font>
    <font>
      <b/>
      <vertAlign val="superscript"/>
      <sz val="8.75"/>
      <name val="Arial"/>
      <family val="2"/>
    </font>
    <font>
      <b/>
      <sz val="10.75"/>
      <name val="Arial"/>
      <family val="0"/>
    </font>
    <font>
      <b/>
      <sz val="11"/>
      <name val="Arial"/>
      <family val="0"/>
    </font>
    <font>
      <sz val="9.25"/>
      <name val="Arial"/>
      <family val="0"/>
    </font>
    <font>
      <b/>
      <sz val="9.25"/>
      <name val="Arial"/>
      <family val="0"/>
    </font>
    <font>
      <sz val="8.75"/>
      <name val="Arial"/>
      <family val="0"/>
    </font>
    <font>
      <u val="single"/>
      <sz val="10"/>
      <color indexed="12"/>
      <name val="Arial"/>
      <family val="0"/>
    </font>
    <font>
      <u val="single"/>
      <sz val="10"/>
      <color indexed="36"/>
      <name val="Arial"/>
      <family val="0"/>
    </font>
    <font>
      <sz val="12"/>
      <name val="Arial"/>
      <family val="0"/>
    </font>
    <font>
      <b/>
      <vertAlign val="superscript"/>
      <sz val="9.25"/>
      <name val="Arial"/>
      <family val="2"/>
    </font>
    <font>
      <b/>
      <sz val="10.5"/>
      <name val="Arial"/>
      <family val="0"/>
    </font>
    <font>
      <b/>
      <sz val="11.25"/>
      <name val="Arial"/>
      <family val="0"/>
    </font>
    <font>
      <sz val="10.75"/>
      <name val="Arial"/>
      <family val="0"/>
    </font>
    <font>
      <b/>
      <vertAlign val="superscript"/>
      <sz val="10.75"/>
      <name val="Arial"/>
      <family val="2"/>
    </font>
    <font>
      <sz val="9.75"/>
      <name val="Arial"/>
      <family val="0"/>
    </font>
    <font>
      <b/>
      <vertAlign val="superscript"/>
      <sz val="9.5"/>
      <name val="Arial"/>
      <family val="2"/>
    </font>
    <font>
      <sz val="9.5"/>
      <name val="Arial"/>
      <family val="0"/>
    </font>
  </fonts>
  <fills count="7">
    <fill>
      <patternFill/>
    </fill>
    <fill>
      <patternFill patternType="gray125"/>
    </fill>
    <fill>
      <patternFill patternType="solid">
        <fgColor indexed="43"/>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20">
    <border>
      <left/>
      <right/>
      <top/>
      <bottom/>
      <diagonal/>
    </border>
    <border>
      <left>
        <color indexed="63"/>
      </left>
      <right>
        <color indexed="63"/>
      </right>
      <top style="double">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2" fontId="0" fillId="0" borderId="0" applyFont="0" applyFill="0" applyBorder="0" applyAlignment="0" applyProtection="0"/>
    <xf numFmtId="0" fontId="33" fillId="0" borderId="0" applyNumberFormat="0" applyFill="0" applyBorder="0" applyAlignment="0" applyProtection="0"/>
    <xf numFmtId="0" fontId="21" fillId="0" borderId="0" applyNumberFormat="0" applyFont="0" applyFill="0" applyAlignment="0" applyProtection="0"/>
    <xf numFmtId="0" fontId="15" fillId="0" borderId="0" applyNumberFormat="0" applyFont="0" applyFill="0" applyAlignment="0" applyProtection="0"/>
    <xf numFmtId="0" fontId="32" fillId="0" borderId="0" applyNumberFormat="0" applyFill="0" applyBorder="0" applyAlignment="0" applyProtection="0"/>
    <xf numFmtId="0" fontId="34" fillId="0" borderId="0">
      <alignment/>
      <protection/>
    </xf>
    <xf numFmtId="9" fontId="0" fillId="0" borderId="0" applyFont="0" applyFill="0" applyBorder="0" applyAlignment="0" applyProtection="0"/>
    <xf numFmtId="0" fontId="0" fillId="0" borderId="1" applyNumberFormat="0" applyFont="0" applyBorder="0" applyAlignment="0" applyProtection="0"/>
  </cellStyleXfs>
  <cellXfs count="137">
    <xf numFmtId="0" fontId="0" fillId="0" borderId="0" xfId="0"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3" fillId="3" borderId="0" xfId="0" applyFont="1" applyFill="1" applyBorder="1" applyAlignment="1">
      <alignment/>
    </xf>
    <xf numFmtId="0" fontId="4" fillId="3" borderId="0" xfId="0" applyFont="1" applyFill="1" applyBorder="1" applyAlignment="1">
      <alignment/>
    </xf>
    <xf numFmtId="0" fontId="0" fillId="2" borderId="0" xfId="0" applyFill="1" applyAlignment="1">
      <alignment/>
    </xf>
    <xf numFmtId="3" fontId="0" fillId="2" borderId="0" xfId="0" applyNumberFormat="1" applyFill="1" applyAlignment="1">
      <alignment/>
    </xf>
    <xf numFmtId="0" fontId="0" fillId="4" borderId="0" xfId="0" applyFill="1" applyAlignment="1">
      <alignment/>
    </xf>
    <xf numFmtId="3" fontId="0" fillId="4" borderId="0" xfId="0" applyNumberFormat="1" applyFill="1" applyAlignment="1">
      <alignment/>
    </xf>
    <xf numFmtId="164" fontId="0" fillId="4" borderId="0" xfId="0" applyNumberFormat="1" applyFill="1" applyAlignment="1">
      <alignment/>
    </xf>
    <xf numFmtId="164" fontId="0" fillId="2" borderId="0" xfId="0" applyNumberFormat="1" applyFill="1" applyAlignment="1">
      <alignment/>
    </xf>
    <xf numFmtId="0" fontId="1" fillId="5" borderId="0" xfId="0" applyFont="1" applyFill="1" applyAlignment="1">
      <alignment horizontal="center"/>
    </xf>
    <xf numFmtId="0" fontId="0" fillId="4" borderId="0" xfId="0" applyFont="1" applyFill="1" applyBorder="1" applyAlignment="1">
      <alignment/>
    </xf>
    <xf numFmtId="0" fontId="0" fillId="4" borderId="0" xfId="0" applyFill="1" applyBorder="1" applyAlignment="1">
      <alignment/>
    </xf>
    <xf numFmtId="0" fontId="3" fillId="4" borderId="0" xfId="0" applyFont="1" applyFill="1" applyBorder="1" applyAlignment="1">
      <alignment/>
    </xf>
    <xf numFmtId="0" fontId="4" fillId="4" borderId="0" xfId="0" applyFont="1" applyFill="1" applyBorder="1" applyAlignment="1">
      <alignment/>
    </xf>
    <xf numFmtId="0" fontId="1" fillId="4" borderId="0" xfId="0" applyFont="1" applyFill="1" applyAlignment="1">
      <alignment horizontal="center"/>
    </xf>
    <xf numFmtId="0" fontId="1" fillId="4" borderId="0" xfId="0" applyFont="1" applyFill="1" applyAlignment="1">
      <alignment/>
    </xf>
    <xf numFmtId="2" fontId="0" fillId="4" borderId="0" xfId="0" applyNumberFormat="1" applyFill="1" applyAlignment="1">
      <alignment/>
    </xf>
    <xf numFmtId="0" fontId="0" fillId="3" borderId="0" xfId="0" applyFill="1" applyBorder="1" applyAlignment="1">
      <alignment/>
    </xf>
    <xf numFmtId="0" fontId="1" fillId="2" borderId="0" xfId="0" applyFont="1" applyFill="1" applyAlignment="1">
      <alignment/>
    </xf>
    <xf numFmtId="0" fontId="1" fillId="2" borderId="0" xfId="0" applyFont="1" applyFill="1" applyBorder="1" applyAlignment="1">
      <alignment/>
    </xf>
    <xf numFmtId="0" fontId="1" fillId="5" borderId="0" xfId="0" applyFont="1" applyFill="1" applyAlignment="1">
      <alignment horizontal="center" wrapText="1"/>
    </xf>
    <xf numFmtId="0" fontId="0" fillId="4" borderId="0" xfId="0" applyFill="1" applyAlignment="1">
      <alignment/>
    </xf>
    <xf numFmtId="0" fontId="14" fillId="4" borderId="0" xfId="0" applyFont="1" applyFill="1" applyBorder="1" applyAlignment="1">
      <alignment/>
    </xf>
    <xf numFmtId="0" fontId="1" fillId="6" borderId="5" xfId="0" applyFont="1" applyFill="1" applyBorder="1" applyAlignment="1">
      <alignment horizontal="center" wrapText="1"/>
    </xf>
    <xf numFmtId="0" fontId="1" fillId="6" borderId="6" xfId="0" applyFont="1" applyFill="1" applyBorder="1" applyAlignment="1">
      <alignment horizontal="center" wrapText="1"/>
    </xf>
    <xf numFmtId="0" fontId="1" fillId="6" borderId="7" xfId="0" applyFont="1" applyFill="1" applyBorder="1" applyAlignment="1">
      <alignment horizontal="center" wrapText="1"/>
    </xf>
    <xf numFmtId="0" fontId="1" fillId="4" borderId="8" xfId="0" applyFont="1" applyFill="1" applyBorder="1" applyAlignment="1">
      <alignment/>
    </xf>
    <xf numFmtId="3" fontId="0" fillId="4" borderId="9" xfId="0" applyNumberFormat="1" applyFill="1" applyBorder="1" applyAlignment="1">
      <alignment/>
    </xf>
    <xf numFmtId="3" fontId="0" fillId="4" borderId="0" xfId="0" applyNumberFormat="1" applyFill="1" applyBorder="1" applyAlignment="1">
      <alignment/>
    </xf>
    <xf numFmtId="3" fontId="0" fillId="4" borderId="10" xfId="0" applyNumberFormat="1" applyFill="1" applyBorder="1" applyAlignment="1">
      <alignment/>
    </xf>
    <xf numFmtId="0" fontId="1" fillId="4" borderId="11" xfId="0" applyFont="1" applyFill="1" applyBorder="1" applyAlignment="1">
      <alignment/>
    </xf>
    <xf numFmtId="0" fontId="1" fillId="4" borderId="12" xfId="0" applyFont="1" applyFill="1" applyBorder="1" applyAlignment="1">
      <alignment/>
    </xf>
    <xf numFmtId="3" fontId="0" fillId="4" borderId="5" xfId="0" applyNumberFormat="1" applyFill="1" applyBorder="1" applyAlignment="1">
      <alignment/>
    </xf>
    <xf numFmtId="3" fontId="0" fillId="4" borderId="6" xfId="0" applyNumberFormat="1" applyFill="1" applyBorder="1" applyAlignment="1">
      <alignment/>
    </xf>
    <xf numFmtId="3" fontId="0" fillId="4" borderId="7" xfId="0" applyNumberFormat="1" applyFill="1" applyBorder="1" applyAlignment="1">
      <alignment/>
    </xf>
    <xf numFmtId="0" fontId="1" fillId="5" borderId="13" xfId="0" applyFont="1" applyFill="1" applyBorder="1" applyAlignment="1">
      <alignment horizontal="center" wrapText="1"/>
    </xf>
    <xf numFmtId="0" fontId="1" fillId="5" borderId="5" xfId="0" applyFont="1" applyFill="1" applyBorder="1" applyAlignment="1">
      <alignment horizontal="center" wrapText="1"/>
    </xf>
    <xf numFmtId="0" fontId="1" fillId="5" borderId="6" xfId="0" applyFont="1" applyFill="1" applyBorder="1" applyAlignment="1">
      <alignment horizontal="center" wrapText="1"/>
    </xf>
    <xf numFmtId="0" fontId="1" fillId="5" borderId="7" xfId="0" applyFont="1" applyFill="1" applyBorder="1" applyAlignment="1">
      <alignment horizontal="center" wrapText="1"/>
    </xf>
    <xf numFmtId="0" fontId="1" fillId="5" borderId="14" xfId="0" applyFont="1" applyFill="1" applyBorder="1" applyAlignment="1">
      <alignment horizontal="center" wrapText="1"/>
    </xf>
    <xf numFmtId="3" fontId="0" fillId="5" borderId="15" xfId="0" applyNumberFormat="1" applyFill="1" applyBorder="1" applyAlignment="1">
      <alignment/>
    </xf>
    <xf numFmtId="3" fontId="0" fillId="5" borderId="16" xfId="0" applyNumberFormat="1" applyFill="1" applyBorder="1" applyAlignment="1">
      <alignment/>
    </xf>
    <xf numFmtId="3" fontId="0" fillId="2" borderId="0" xfId="0" applyNumberFormat="1" applyFill="1" applyBorder="1" applyAlignment="1">
      <alignment/>
    </xf>
    <xf numFmtId="0" fontId="0" fillId="3" borderId="0" xfId="0" applyFill="1" applyAlignment="1">
      <alignment/>
    </xf>
    <xf numFmtId="0" fontId="3" fillId="3" borderId="0" xfId="0" applyFont="1" applyFill="1" applyAlignment="1">
      <alignment/>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4" fillId="3" borderId="0" xfId="0" applyFont="1" applyFill="1" applyAlignment="1">
      <alignment/>
    </xf>
    <xf numFmtId="0" fontId="1" fillId="5" borderId="17" xfId="0" applyFont="1" applyFill="1" applyBorder="1" applyAlignment="1">
      <alignment/>
    </xf>
    <xf numFmtId="0" fontId="1" fillId="5" borderId="18" xfId="0" applyFont="1" applyFill="1" applyBorder="1" applyAlignment="1">
      <alignment/>
    </xf>
    <xf numFmtId="0" fontId="1" fillId="5" borderId="19" xfId="0" applyFont="1" applyFill="1" applyBorder="1" applyAlignment="1">
      <alignment/>
    </xf>
    <xf numFmtId="0" fontId="1" fillId="4" borderId="17" xfId="0" applyFont="1" applyFill="1" applyBorder="1" applyAlignment="1">
      <alignment/>
    </xf>
    <xf numFmtId="3" fontId="0" fillId="4" borderId="18" xfId="0" applyNumberFormat="1" applyFill="1" applyBorder="1" applyAlignment="1">
      <alignment/>
    </xf>
    <xf numFmtId="3" fontId="0" fillId="4" borderId="19" xfId="0" applyNumberFormat="1" applyFill="1" applyBorder="1" applyAlignment="1">
      <alignment/>
    </xf>
    <xf numFmtId="0" fontId="1" fillId="4" borderId="9" xfId="0" applyFont="1" applyFill="1" applyBorder="1" applyAlignment="1">
      <alignment/>
    </xf>
    <xf numFmtId="0" fontId="1" fillId="4" borderId="5" xfId="0" applyFont="1" applyFill="1" applyBorder="1" applyAlignment="1">
      <alignment/>
    </xf>
    <xf numFmtId="0" fontId="1" fillId="5" borderId="17" xfId="0" applyFont="1" applyFill="1" applyBorder="1" applyAlignment="1">
      <alignment horizontal="center"/>
    </xf>
    <xf numFmtId="0" fontId="1" fillId="5" borderId="18" xfId="0" applyFont="1" applyFill="1" applyBorder="1" applyAlignment="1">
      <alignment horizontal="center"/>
    </xf>
    <xf numFmtId="0" fontId="1" fillId="5" borderId="19" xfId="0" applyFont="1" applyFill="1" applyBorder="1" applyAlignment="1">
      <alignment horizontal="center"/>
    </xf>
    <xf numFmtId="3" fontId="0" fillId="4" borderId="17" xfId="0" applyNumberFormat="1" applyFill="1" applyBorder="1" applyAlignment="1">
      <alignment/>
    </xf>
    <xf numFmtId="3" fontId="0" fillId="4" borderId="11" xfId="0" applyNumberFormat="1" applyFill="1" applyBorder="1" applyAlignment="1">
      <alignment/>
    </xf>
    <xf numFmtId="3" fontId="0" fillId="4" borderId="12" xfId="0" applyNumberFormat="1" applyFill="1" applyBorder="1" applyAlignment="1">
      <alignment/>
    </xf>
    <xf numFmtId="0" fontId="1" fillId="5" borderId="0" xfId="0" applyFont="1" applyFill="1" applyBorder="1" applyAlignment="1">
      <alignment horizontal="center"/>
    </xf>
    <xf numFmtId="0" fontId="1" fillId="5" borderId="13" xfId="0" applyFont="1" applyFill="1" applyBorder="1" applyAlignment="1">
      <alignment horizontal="center"/>
    </xf>
    <xf numFmtId="3" fontId="0" fillId="4" borderId="8" xfId="0" applyNumberFormat="1" applyFill="1" applyBorder="1" applyAlignment="1">
      <alignment/>
    </xf>
    <xf numFmtId="0" fontId="32" fillId="2" borderId="0" xfId="26" applyFont="1" applyFill="1" applyAlignment="1">
      <alignment/>
    </xf>
    <xf numFmtId="0" fontId="22" fillId="4" borderId="0" xfId="0" applyFont="1" applyFill="1" applyAlignment="1">
      <alignment/>
    </xf>
    <xf numFmtId="0" fontId="23" fillId="3" borderId="0" xfId="0" applyFont="1" applyFill="1" applyAlignment="1">
      <alignment/>
    </xf>
    <xf numFmtId="15" fontId="0" fillId="4" borderId="0" xfId="0" applyNumberFormat="1" applyFill="1" applyAlignment="1" quotePrefix="1">
      <alignment/>
    </xf>
    <xf numFmtId="0" fontId="32" fillId="4" borderId="0" xfId="26" applyFill="1" applyAlignment="1">
      <alignment/>
    </xf>
    <xf numFmtId="0" fontId="24" fillId="4" borderId="0" xfId="0" applyFont="1" applyFill="1" applyAlignment="1">
      <alignment/>
    </xf>
    <xf numFmtId="0" fontId="1" fillId="4" borderId="0" xfId="0" applyFont="1" applyFill="1" applyAlignment="1">
      <alignment horizontal="left" textRotation="90"/>
    </xf>
    <xf numFmtId="0" fontId="0" fillId="4" borderId="0" xfId="0" applyFill="1" applyAlignment="1">
      <alignment wrapText="1"/>
    </xf>
    <xf numFmtId="0" fontId="0" fillId="4" borderId="0" xfId="0" applyFont="1" applyFill="1" applyAlignment="1">
      <alignment/>
    </xf>
    <xf numFmtId="0" fontId="1" fillId="5" borderId="0" xfId="27" applyFont="1" applyFill="1" applyBorder="1" applyAlignment="1">
      <alignment horizontal="center" wrapText="1"/>
      <protection/>
    </xf>
    <xf numFmtId="0" fontId="15" fillId="4" borderId="0" xfId="0" applyFont="1" applyFill="1" applyAlignment="1">
      <alignment/>
    </xf>
    <xf numFmtId="0" fontId="1" fillId="4" borderId="0" xfId="0" applyFont="1" applyFill="1" applyBorder="1" applyAlignment="1">
      <alignment/>
    </xf>
    <xf numFmtId="0" fontId="0" fillId="4" borderId="0" xfId="27" applyFont="1" applyFill="1" applyBorder="1" applyAlignment="1">
      <alignment horizontal="center" wrapText="1"/>
      <protection/>
    </xf>
    <xf numFmtId="0" fontId="1" fillId="4" borderId="0" xfId="27" applyNumberFormat="1" applyFont="1" applyFill="1" applyBorder="1">
      <alignment/>
      <protection/>
    </xf>
    <xf numFmtId="3" fontId="0" fillId="4" borderId="0" xfId="27" applyNumberFormat="1" applyFont="1" applyFill="1" applyBorder="1">
      <alignment/>
      <protection/>
    </xf>
    <xf numFmtId="0" fontId="1" fillId="2" borderId="0" xfId="27" applyNumberFormat="1" applyFont="1" applyFill="1" applyBorder="1">
      <alignment/>
      <protection/>
    </xf>
    <xf numFmtId="3" fontId="0" fillId="2" borderId="0" xfId="27" applyNumberFormat="1" applyFont="1" applyFill="1" applyBorder="1">
      <alignment/>
      <protection/>
    </xf>
    <xf numFmtId="164" fontId="0" fillId="2" borderId="0" xfId="27" applyNumberFormat="1" applyFont="1" applyFill="1" applyBorder="1">
      <alignment/>
      <protection/>
    </xf>
    <xf numFmtId="164" fontId="0" fillId="4" borderId="0" xfId="27" applyNumberFormat="1" applyFont="1" applyFill="1" applyBorder="1">
      <alignment/>
      <protection/>
    </xf>
    <xf numFmtId="164" fontId="0" fillId="4" borderId="0" xfId="0" applyNumberFormat="1" applyFill="1" applyBorder="1" applyAlignment="1">
      <alignment/>
    </xf>
    <xf numFmtId="0" fontId="1" fillId="5" borderId="8" xfId="0" applyFont="1" applyFill="1" applyBorder="1" applyAlignment="1">
      <alignment horizontal="center"/>
    </xf>
    <xf numFmtId="164" fontId="0" fillId="5" borderId="11" xfId="27" applyNumberFormat="1" applyFont="1" applyFill="1" applyBorder="1">
      <alignment/>
      <protection/>
    </xf>
    <xf numFmtId="164" fontId="0" fillId="5" borderId="12" xfId="27" applyNumberFormat="1" applyFont="1" applyFill="1" applyBorder="1">
      <alignment/>
      <protection/>
    </xf>
    <xf numFmtId="164" fontId="0" fillId="2" borderId="9" xfId="27" applyNumberFormat="1" applyFont="1" applyFill="1" applyBorder="1">
      <alignment/>
      <protection/>
    </xf>
    <xf numFmtId="164" fontId="0" fillId="2" borderId="10" xfId="27" applyNumberFormat="1" applyFont="1" applyFill="1" applyBorder="1">
      <alignment/>
      <protection/>
    </xf>
    <xf numFmtId="164" fontId="0" fillId="4" borderId="9" xfId="27" applyNumberFormat="1" applyFont="1" applyFill="1" applyBorder="1">
      <alignment/>
      <protection/>
    </xf>
    <xf numFmtId="164" fontId="0" fillId="4" borderId="10" xfId="27" applyNumberFormat="1" applyFont="1" applyFill="1" applyBorder="1">
      <alignment/>
      <protection/>
    </xf>
    <xf numFmtId="164" fontId="0" fillId="4" borderId="5" xfId="27" applyNumberFormat="1" applyFont="1" applyFill="1" applyBorder="1">
      <alignment/>
      <protection/>
    </xf>
    <xf numFmtId="164" fontId="0" fillId="4" borderId="6" xfId="27" applyNumberFormat="1" applyFont="1" applyFill="1" applyBorder="1">
      <alignment/>
      <protection/>
    </xf>
    <xf numFmtId="164" fontId="0" fillId="4" borderId="7" xfId="27" applyNumberFormat="1" applyFont="1" applyFill="1" applyBorder="1">
      <alignment/>
      <protection/>
    </xf>
    <xf numFmtId="1" fontId="1" fillId="2" borderId="0" xfId="27" applyNumberFormat="1" applyFont="1" applyFill="1" applyBorder="1">
      <alignment/>
      <protection/>
    </xf>
    <xf numFmtId="1" fontId="1" fillId="4" borderId="0" xfId="27" applyNumberFormat="1" applyFont="1" applyFill="1" applyBorder="1">
      <alignment/>
      <protection/>
    </xf>
    <xf numFmtId="167" fontId="0" fillId="4" borderId="0" xfId="0" applyNumberFormat="1" applyFill="1" applyBorder="1" applyAlignment="1">
      <alignment/>
    </xf>
    <xf numFmtId="167" fontId="0" fillId="2" borderId="0" xfId="27" applyNumberFormat="1" applyFont="1" applyFill="1" applyBorder="1">
      <alignment/>
      <protection/>
    </xf>
    <xf numFmtId="167" fontId="0" fillId="4" borderId="0" xfId="27" applyNumberFormat="1" applyFont="1" applyFill="1" applyBorder="1">
      <alignment/>
      <protection/>
    </xf>
    <xf numFmtId="166" fontId="0" fillId="2" borderId="0" xfId="27" applyNumberFormat="1" applyFont="1" applyFill="1" applyBorder="1">
      <alignment/>
      <protection/>
    </xf>
    <xf numFmtId="166" fontId="0" fillId="2" borderId="0" xfId="0" applyNumberFormat="1" applyFill="1" applyBorder="1" applyAlignment="1">
      <alignment/>
    </xf>
    <xf numFmtId="166" fontId="0" fillId="4" borderId="0" xfId="0" applyNumberFormat="1" applyFill="1" applyBorder="1" applyAlignment="1">
      <alignment/>
    </xf>
    <xf numFmtId="4" fontId="0" fillId="4" borderId="0" xfId="0" applyNumberFormat="1" applyFill="1" applyAlignment="1">
      <alignment/>
    </xf>
    <xf numFmtId="0" fontId="1" fillId="5" borderId="2" xfId="0" applyFont="1" applyFill="1" applyBorder="1" applyAlignment="1">
      <alignment horizontal="center" wrapText="1"/>
    </xf>
    <xf numFmtId="0" fontId="1" fillId="5" borderId="3" xfId="0" applyFont="1" applyFill="1" applyBorder="1" applyAlignment="1">
      <alignment horizontal="center" wrapText="1"/>
    </xf>
    <xf numFmtId="0" fontId="1" fillId="5" borderId="4" xfId="0" applyFont="1" applyFill="1" applyBorder="1" applyAlignment="1">
      <alignment horizontal="center" wrapText="1"/>
    </xf>
    <xf numFmtId="164" fontId="0" fillId="4" borderId="0" xfId="0" applyNumberFormat="1" applyFill="1" applyAlignment="1">
      <alignment horizontal="center"/>
    </xf>
    <xf numFmtId="0" fontId="0" fillId="5" borderId="0" xfId="0" applyFill="1" applyAlignment="1">
      <alignment horizontal="center"/>
    </xf>
    <xf numFmtId="0" fontId="25" fillId="4" borderId="0" xfId="0" applyFont="1" applyFill="1" applyAlignment="1">
      <alignment wrapText="1"/>
    </xf>
    <xf numFmtId="0" fontId="0" fillId="4" borderId="0" xfId="0" applyFont="1" applyFill="1" applyAlignment="1">
      <alignment wrapText="1"/>
    </xf>
    <xf numFmtId="0" fontId="0" fillId="0" borderId="0" xfId="0" applyAlignment="1">
      <alignment wrapText="1"/>
    </xf>
    <xf numFmtId="0" fontId="25" fillId="0" borderId="0" xfId="0" applyFont="1" applyAlignment="1">
      <alignment wrapText="1"/>
    </xf>
    <xf numFmtId="0" fontId="0" fillId="4" borderId="0" xfId="0" applyFill="1" applyAlignment="1">
      <alignment vertical="center" wrapText="1"/>
    </xf>
    <xf numFmtId="0" fontId="1" fillId="6" borderId="13" xfId="0" applyFont="1" applyFill="1" applyBorder="1" applyAlignment="1">
      <alignment horizontal="center"/>
    </xf>
    <xf numFmtId="0" fontId="1" fillId="5" borderId="13" xfId="0" applyFont="1" applyFill="1" applyBorder="1" applyAlignment="1">
      <alignment horizontal="center"/>
    </xf>
    <xf numFmtId="0" fontId="1" fillId="5" borderId="17" xfId="0" applyFont="1" applyFill="1" applyBorder="1" applyAlignment="1">
      <alignment horizontal="center"/>
    </xf>
    <xf numFmtId="0" fontId="1" fillId="5" borderId="18" xfId="0" applyFont="1" applyFill="1" applyBorder="1" applyAlignment="1">
      <alignment horizontal="center"/>
    </xf>
    <xf numFmtId="0" fontId="1" fillId="5" borderId="19" xfId="0" applyFont="1" applyFill="1" applyBorder="1" applyAlignment="1">
      <alignment horizontal="center"/>
    </xf>
    <xf numFmtId="0" fontId="1" fillId="5" borderId="0" xfId="0" applyFont="1" applyFill="1" applyAlignment="1">
      <alignment horizontal="center"/>
    </xf>
    <xf numFmtId="0" fontId="3" fillId="3"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1" fillId="5" borderId="13" xfId="0" applyFont="1" applyFill="1" applyBorder="1" applyAlignment="1">
      <alignment horizontal="center" wrapText="1"/>
    </xf>
    <xf numFmtId="0" fontId="1" fillId="5" borderId="8" xfId="0" applyFont="1" applyFill="1" applyBorder="1" applyAlignment="1">
      <alignment horizontal="center" wrapText="1"/>
    </xf>
    <xf numFmtId="0" fontId="1" fillId="5" borderId="0" xfId="0" applyFont="1" applyFill="1" applyAlignment="1">
      <alignment horizontal="center" wrapText="1"/>
    </xf>
    <xf numFmtId="0" fontId="0" fillId="5" borderId="0" xfId="0" applyFill="1" applyAlignment="1">
      <alignment horizontal="center" wrapText="1"/>
    </xf>
    <xf numFmtId="3" fontId="1" fillId="5" borderId="0" xfId="0" applyNumberFormat="1" applyFont="1" applyFill="1" applyAlignment="1">
      <alignment horizontal="center"/>
    </xf>
    <xf numFmtId="0" fontId="0" fillId="5" borderId="0" xfId="0" applyFill="1" applyAlignment="1">
      <alignment horizontal="center"/>
    </xf>
    <xf numFmtId="0" fontId="0" fillId="5" borderId="0" xfId="0" applyFill="1" applyAlignment="1">
      <alignment/>
    </xf>
    <xf numFmtId="3" fontId="1" fillId="4" borderId="0" xfId="0" applyNumberFormat="1" applyFont="1" applyFill="1" applyAlignment="1">
      <alignment horizontal="center"/>
    </xf>
    <xf numFmtId="0" fontId="0" fillId="4" borderId="0" xfId="0" applyFill="1" applyAlignment="1">
      <alignment horizontal="center"/>
    </xf>
    <xf numFmtId="0" fontId="0" fillId="4" borderId="0" xfId="0" applyFill="1" applyAlignment="1">
      <alignment/>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ED 2002 consumption" xfId="27"/>
    <cellStyle name="Percent" xfId="28"/>
    <cellStyle name="Total" xfId="29"/>
  </cellStyles>
  <dxfs count="1">
    <dxf>
      <font>
        <b/>
        <i val="0"/>
      </font>
      <fill>
        <patternFill>
          <bgColor rgb="FFDD080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Statewide Natural Gas Consumption</a:t>
            </a:r>
          </a:p>
        </c:rich>
      </c:tx>
      <c:layout/>
      <c:spPr>
        <a:noFill/>
        <a:ln>
          <a:noFill/>
        </a:ln>
      </c:spPr>
    </c:title>
    <c:plotArea>
      <c:layout>
        <c:manualLayout>
          <c:xMode val="edge"/>
          <c:yMode val="edge"/>
          <c:x val="0.0515"/>
          <c:y val="0.10625"/>
          <c:w val="0.88525"/>
          <c:h val="0.866"/>
        </c:manualLayout>
      </c:layout>
      <c:lineChart>
        <c:grouping val="standard"/>
        <c:varyColors val="0"/>
        <c:ser>
          <c:idx val="1"/>
          <c:order val="0"/>
          <c:tx>
            <c:v>Total</c:v>
          </c:tx>
          <c:spPr>
            <a:ln w="381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'State summary'!$A$29:$A$79</c:f>
              <c:numCache/>
            </c:numRef>
          </c:cat>
          <c:val>
            <c:numRef>
              <c:f>'State summary'!$B$29:$B$79</c:f>
              <c:numCache/>
            </c:numRef>
          </c:val>
          <c:smooth val="0"/>
        </c:ser>
        <c:axId val="11040949"/>
        <c:axId val="32259678"/>
      </c:lineChart>
      <c:lineChart>
        <c:grouping val="standard"/>
        <c:varyColors val="0"/>
        <c:ser>
          <c:idx val="2"/>
          <c:order val="1"/>
          <c:tx>
            <c:v>Per-capita</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'State summary'!$A$29:$A$79</c:f>
              <c:numCache/>
            </c:numRef>
          </c:cat>
          <c:val>
            <c:numRef>
              <c:f>'State summary'!$C$29:$C$79</c:f>
              <c:numCache/>
            </c:numRef>
          </c:val>
          <c:smooth val="0"/>
        </c:ser>
        <c:axId val="21901647"/>
        <c:axId val="62897096"/>
      </c:lineChart>
      <c:catAx>
        <c:axId val="11040949"/>
        <c:scaling>
          <c:orientation val="minMax"/>
        </c:scaling>
        <c:axPos val="b"/>
        <c:delete val="0"/>
        <c:numFmt formatCode="General" sourceLinked="1"/>
        <c:majorTickMark val="out"/>
        <c:minorTickMark val="none"/>
        <c:tickLblPos val="nextTo"/>
        <c:crossAx val="32259678"/>
        <c:crosses val="autoZero"/>
        <c:auto val="1"/>
        <c:lblOffset val="100"/>
        <c:tickLblSkip val="5"/>
        <c:noMultiLvlLbl val="0"/>
      </c:catAx>
      <c:valAx>
        <c:axId val="32259678"/>
        <c:scaling>
          <c:orientation val="minMax"/>
        </c:scaling>
        <c:axPos val="l"/>
        <c:title>
          <c:tx>
            <c:rich>
              <a:bodyPr vert="horz" rot="-5400000" anchor="ctr"/>
              <a:lstStyle/>
              <a:p>
                <a:pPr algn="ctr">
                  <a:defRPr/>
                </a:pPr>
                <a:r>
                  <a:rPr lang="en-US" cap="none" sz="850" b="1" i="0" u="none" baseline="0">
                    <a:latin typeface="Arial"/>
                    <a:ea typeface="Arial"/>
                    <a:cs typeface="Arial"/>
                  </a:rPr>
                  <a:t>Annual natural gas consumption (10</a:t>
                </a:r>
                <a:r>
                  <a:rPr lang="en-US" cap="none" sz="850" b="1" i="0" u="none" baseline="30000">
                    <a:latin typeface="Arial"/>
                    <a:ea typeface="Arial"/>
                    <a:cs typeface="Arial"/>
                  </a:rPr>
                  <a:t>6</a:t>
                </a:r>
                <a:r>
                  <a:rPr lang="en-US" cap="none" sz="850" b="1" i="0" u="none" baseline="0">
                    <a:latin typeface="Arial"/>
                    <a:ea typeface="Arial"/>
                    <a:cs typeface="Arial"/>
                  </a:rPr>
                  <a:t> therms)</a:t>
                </a:r>
              </a:p>
            </c:rich>
          </c:tx>
          <c:layout/>
          <c:overlay val="0"/>
          <c:spPr>
            <a:noFill/>
            <a:ln>
              <a:noFill/>
            </a:ln>
          </c:spPr>
        </c:title>
        <c:majorGridlines/>
        <c:delete val="0"/>
        <c:numFmt formatCode="General" sourceLinked="1"/>
        <c:majorTickMark val="out"/>
        <c:minorTickMark val="none"/>
        <c:tickLblPos val="nextTo"/>
        <c:crossAx val="11040949"/>
        <c:crossesAt val="1"/>
        <c:crossBetween val="midCat"/>
        <c:dispUnits/>
      </c:valAx>
      <c:catAx>
        <c:axId val="21901647"/>
        <c:scaling>
          <c:orientation val="minMax"/>
        </c:scaling>
        <c:axPos val="b"/>
        <c:delete val="1"/>
        <c:majorTickMark val="in"/>
        <c:minorTickMark val="none"/>
        <c:tickLblPos val="nextTo"/>
        <c:crossAx val="62897096"/>
        <c:crosses val="autoZero"/>
        <c:auto val="1"/>
        <c:lblOffset val="100"/>
        <c:noMultiLvlLbl val="0"/>
      </c:catAx>
      <c:valAx>
        <c:axId val="62897096"/>
        <c:scaling>
          <c:orientation val="minMax"/>
        </c:scaling>
        <c:axPos val="l"/>
        <c:title>
          <c:tx>
            <c:rich>
              <a:bodyPr vert="horz" rot="-5400000" anchor="ctr"/>
              <a:lstStyle/>
              <a:p>
                <a:pPr algn="ctr" rtl="1">
                  <a:defRPr/>
                </a:pPr>
                <a:r>
                  <a:rPr lang="en-US" cap="none" sz="850" b="1" i="0" u="none" baseline="0">
                    <a:latin typeface="Arial"/>
                    <a:ea typeface="Arial"/>
                    <a:cs typeface="Arial"/>
                  </a:rPr>
                  <a:t>Per-capita natural gas consumption (therms)</a:t>
                </a:r>
              </a:p>
            </c:rich>
          </c:tx>
          <c:layout/>
          <c:overlay val="0"/>
          <c:spPr>
            <a:noFill/>
            <a:ln>
              <a:noFill/>
            </a:ln>
          </c:spPr>
        </c:title>
        <c:delete val="0"/>
        <c:numFmt formatCode="General" sourceLinked="1"/>
        <c:majorTickMark val="in"/>
        <c:minorTickMark val="none"/>
        <c:tickLblPos val="nextTo"/>
        <c:crossAx val="21901647"/>
        <c:crosses val="max"/>
        <c:crossBetween val="midCat"/>
        <c:dispUnits/>
      </c:valAx>
      <c:spPr>
        <a:solidFill>
          <a:srgbClr val="FFFFFF"/>
        </a:solidFill>
        <a:ln w="12700">
          <a:solidFill>
            <a:srgbClr val="808080"/>
          </a:solidFill>
        </a:ln>
      </c:spPr>
    </c:plotArea>
    <c:legend>
      <c:legendPos val="r"/>
      <c:layout>
        <c:manualLayout>
          <c:xMode val="edge"/>
          <c:yMode val="edge"/>
          <c:x val="0.27325"/>
          <c:y val="0.5072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Commercial Natural Gas Consumption by Region</a:t>
            </a:r>
          </a:p>
        </c:rich>
      </c:tx>
      <c:layout/>
      <c:spPr>
        <a:noFill/>
        <a:ln>
          <a:noFill/>
        </a:ln>
      </c:spPr>
    </c:title>
    <c:plotArea>
      <c:layout>
        <c:manualLayout>
          <c:xMode val="edge"/>
          <c:yMode val="edge"/>
          <c:x val="0.062"/>
          <c:y val="0.11525"/>
          <c:w val="0.8865"/>
          <c:h val="0.848"/>
        </c:manualLayout>
      </c:layout>
      <c:areaChart>
        <c:grouping val="stacked"/>
        <c:varyColors val="0"/>
        <c:ser>
          <c:idx val="0"/>
          <c:order val="0"/>
          <c:tx>
            <c:strRef>
              <c:f>Commercial!$H$28</c:f>
              <c:strCache>
                <c:ptCount val="1"/>
                <c:pt idx="0">
                  <c:v>PG&amp;E</c:v>
                </c:pt>
              </c:strCache>
            </c:strRef>
          </c:tx>
          <c:extLst>
            <c:ext xmlns:c14="http://schemas.microsoft.com/office/drawing/2007/8/2/chart" uri="{6F2FDCE9-48DA-4B69-8628-5D25D57E5C99}">
              <c14:invertSolidFillFmt>
                <c14:spPr>
                  <a:solidFill>
                    <a:srgbClr val="000000"/>
                  </a:solidFill>
                </c14:spPr>
              </c14:invertSolidFillFmt>
            </c:ext>
          </c:extLst>
          <c:cat>
            <c:numRef>
              <c:f>Commercial!$A$34:$A$79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Commercial!$H$36:$H$81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1"/>
          <c:order val="1"/>
          <c:tx>
            <c:strRef>
              <c:f>Commercial!$I$28</c:f>
              <c:strCache>
                <c:ptCount val="1"/>
                <c:pt idx="0">
                  <c:v>SCG</c:v>
                </c:pt>
              </c:strCache>
            </c:strRef>
          </c:tx>
          <c:extLst>
            <c:ext xmlns:c14="http://schemas.microsoft.com/office/drawing/2007/8/2/chart" uri="{6F2FDCE9-48DA-4B69-8628-5D25D57E5C99}">
              <c14:invertSolidFillFmt>
                <c14:spPr>
                  <a:solidFill>
                    <a:srgbClr val="000000"/>
                  </a:solidFill>
                </c14:spPr>
              </c14:invertSolidFillFmt>
            </c:ext>
          </c:extLst>
          <c:cat>
            <c:numRef>
              <c:f>Commercial!$A$34:$A$79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Commercial!$I$36:$I$81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2"/>
          <c:order val="2"/>
          <c:tx>
            <c:strRef>
              <c:f>Commercial!$J$28</c:f>
              <c:strCache>
                <c:ptCount val="1"/>
                <c:pt idx="0">
                  <c:v>SDG&amp;E</c:v>
                </c:pt>
              </c:strCache>
            </c:strRef>
          </c:tx>
          <c:extLst>
            <c:ext xmlns:c14="http://schemas.microsoft.com/office/drawing/2007/8/2/chart" uri="{6F2FDCE9-48DA-4B69-8628-5D25D57E5C99}">
              <c14:invertSolidFillFmt>
                <c14:spPr>
                  <a:solidFill>
                    <a:srgbClr val="000000"/>
                  </a:solidFill>
                </c14:spPr>
              </c14:invertSolidFillFmt>
            </c:ext>
          </c:extLst>
          <c:cat>
            <c:numRef>
              <c:f>Commercial!$A$34:$A$79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Commercial!$J$36:$J$81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3"/>
          <c:order val="3"/>
          <c:tx>
            <c:strRef>
              <c:f>Commercial!$K$28</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Commercial!$A$34:$A$79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Commercial!$K$36:$K$81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53122137"/>
        <c:axId val="8337186"/>
      </c:areaChart>
      <c:catAx>
        <c:axId val="53122137"/>
        <c:scaling>
          <c:orientation val="minMax"/>
        </c:scaling>
        <c:axPos val="b"/>
        <c:delete val="0"/>
        <c:numFmt formatCode="General" sourceLinked="1"/>
        <c:majorTickMark val="out"/>
        <c:minorTickMark val="none"/>
        <c:tickLblPos val="nextTo"/>
        <c:crossAx val="8337186"/>
        <c:crosses val="autoZero"/>
        <c:auto val="1"/>
        <c:lblOffset val="100"/>
        <c:tickLblSkip val="5"/>
        <c:noMultiLvlLbl val="0"/>
      </c:catAx>
      <c:valAx>
        <c:axId val="8337186"/>
        <c:scaling>
          <c:orientation val="minMax"/>
        </c:scaling>
        <c:axPos val="l"/>
        <c:title>
          <c:tx>
            <c:rich>
              <a:bodyPr vert="horz" rot="-5400000" anchor="ctr"/>
              <a:lstStyle/>
              <a:p>
                <a:pPr algn="ctr">
                  <a:defRPr/>
                </a:pPr>
                <a:r>
                  <a:rPr lang="en-US" cap="none" sz="900" b="1" i="0" u="none" baseline="0">
                    <a:latin typeface="Arial"/>
                    <a:ea typeface="Arial"/>
                    <a:cs typeface="Arial"/>
                  </a:rPr>
                  <a:t>Annual energy consumption (million therms)</a:t>
                </a:r>
              </a:p>
            </c:rich>
          </c:tx>
          <c:layout/>
          <c:overlay val="0"/>
          <c:spPr>
            <a:noFill/>
            <a:ln>
              <a:noFill/>
            </a:ln>
          </c:spPr>
        </c:title>
        <c:majorGridlines/>
        <c:delete val="0"/>
        <c:numFmt formatCode="General" sourceLinked="1"/>
        <c:majorTickMark val="out"/>
        <c:minorTickMark val="none"/>
        <c:tickLblPos val="nextTo"/>
        <c:crossAx val="53122137"/>
        <c:crossesAt val="1"/>
        <c:crossBetween val="midCat"/>
        <c:dispUnits/>
      </c:valAx>
      <c:spPr>
        <a:solidFill>
          <a:srgbClr val="FFFFFF"/>
        </a:solidFill>
      </c:spPr>
    </c:plotArea>
    <c:legend>
      <c:legendPos val="r"/>
      <c:layout>
        <c:manualLayout>
          <c:xMode val="edge"/>
          <c:yMode val="edge"/>
          <c:x val="0.139"/>
          <c:y val="0.16575"/>
          <c:w val="0.23275"/>
          <c:h val="0.139"/>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Commercial Natural Gas Energy Intensity</a:t>
            </a:r>
          </a:p>
        </c:rich>
      </c:tx>
      <c:layout/>
      <c:spPr>
        <a:noFill/>
        <a:ln>
          <a:noFill/>
        </a:ln>
      </c:spPr>
    </c:title>
    <c:plotArea>
      <c:layout>
        <c:manualLayout>
          <c:xMode val="edge"/>
          <c:yMode val="edge"/>
          <c:x val="0.06375"/>
          <c:y val="0.135"/>
          <c:w val="0.875"/>
          <c:h val="0.82475"/>
        </c:manualLayout>
      </c:layout>
      <c:lineChart>
        <c:grouping val="standard"/>
        <c:varyColors val="0"/>
        <c:ser>
          <c:idx val="0"/>
          <c:order val="0"/>
          <c:tx>
            <c:v>Energy intensity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Commercial!$AQ$36:$AQ$81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Commercial!$S$36:$S$81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7925811"/>
        <c:axId val="4223436"/>
      </c:lineChart>
      <c:lineChart>
        <c:grouping val="standard"/>
        <c:varyColors val="0"/>
        <c:ser>
          <c:idx val="1"/>
          <c:order val="1"/>
          <c:tx>
            <c:v>Floorspace</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Commercial!$AQ$36:$AQ$81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Commercial!$AV$36:$AV$81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38010925"/>
        <c:axId val="6554006"/>
      </c:lineChart>
      <c:catAx>
        <c:axId val="7925811"/>
        <c:scaling>
          <c:orientation val="minMax"/>
        </c:scaling>
        <c:axPos val="b"/>
        <c:delete val="0"/>
        <c:numFmt formatCode="General" sourceLinked="1"/>
        <c:majorTickMark val="out"/>
        <c:minorTickMark val="none"/>
        <c:tickLblPos val="nextTo"/>
        <c:crossAx val="4223436"/>
        <c:crosses val="autoZero"/>
        <c:auto val="1"/>
        <c:lblOffset val="100"/>
        <c:tickLblSkip val="5"/>
        <c:noMultiLvlLbl val="0"/>
      </c:catAx>
      <c:valAx>
        <c:axId val="4223436"/>
        <c:scaling>
          <c:orientation val="minMax"/>
        </c:scaling>
        <c:axPos val="l"/>
        <c:title>
          <c:tx>
            <c:rich>
              <a:bodyPr vert="horz" rot="-5400000" anchor="ctr"/>
              <a:lstStyle/>
              <a:p>
                <a:pPr algn="ctr">
                  <a:defRPr/>
                </a:pPr>
                <a:r>
                  <a:rPr lang="en-US" cap="none" sz="800" b="1" i="0" u="none" baseline="0">
                    <a:latin typeface="Arial"/>
                    <a:ea typeface="Arial"/>
                    <a:cs typeface="Arial"/>
                  </a:rPr>
                  <a:t>Energy intensity (therms/ft</a:t>
                </a:r>
                <a:r>
                  <a:rPr lang="en-US" cap="none" sz="800" b="1" i="0" u="none" baseline="30000">
                    <a:latin typeface="Arial"/>
                    <a:ea typeface="Arial"/>
                    <a:cs typeface="Arial"/>
                  </a:rPr>
                  <a:t>2</a:t>
                </a:r>
                <a:r>
                  <a:rPr lang="en-US" cap="none" sz="8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7925811"/>
        <c:crossesAt val="1"/>
        <c:crossBetween val="midCat"/>
        <c:dispUnits/>
      </c:valAx>
      <c:catAx>
        <c:axId val="38010925"/>
        <c:scaling>
          <c:orientation val="minMax"/>
        </c:scaling>
        <c:axPos val="b"/>
        <c:delete val="1"/>
        <c:majorTickMark val="in"/>
        <c:minorTickMark val="none"/>
        <c:tickLblPos val="nextTo"/>
        <c:crossAx val="6554006"/>
        <c:crosses val="autoZero"/>
        <c:auto val="1"/>
        <c:lblOffset val="100"/>
        <c:noMultiLvlLbl val="0"/>
      </c:catAx>
      <c:valAx>
        <c:axId val="6554006"/>
        <c:scaling>
          <c:orientation val="minMax"/>
        </c:scaling>
        <c:axPos val="l"/>
        <c:title>
          <c:tx>
            <c:rich>
              <a:bodyPr vert="horz" rot="-5400000" anchor="ctr"/>
              <a:lstStyle/>
              <a:p>
                <a:pPr algn="ctr" rtl="1">
                  <a:defRPr/>
                </a:pPr>
                <a:r>
                  <a:rPr lang="en-US" cap="none" sz="800" b="1" i="0" u="none" baseline="0">
                    <a:latin typeface="Arial"/>
                    <a:ea typeface="Arial"/>
                    <a:cs typeface="Arial"/>
                  </a:rPr>
                  <a:t>Floorspace (million ft</a:t>
                </a:r>
                <a:r>
                  <a:rPr lang="en-US" cap="none" sz="800" b="1" i="0" u="none" baseline="30000">
                    <a:latin typeface="Arial"/>
                    <a:ea typeface="Arial"/>
                    <a:cs typeface="Arial"/>
                  </a:rPr>
                  <a:t>2</a:t>
                </a:r>
                <a:r>
                  <a:rPr lang="en-US" cap="none" sz="800" b="1" i="0" u="none" baseline="0">
                    <a:latin typeface="Arial"/>
                    <a:ea typeface="Arial"/>
                    <a:cs typeface="Arial"/>
                  </a:rPr>
                  <a:t>)</a:t>
                </a:r>
              </a:p>
            </c:rich>
          </c:tx>
          <c:layout/>
          <c:overlay val="0"/>
          <c:spPr>
            <a:noFill/>
            <a:ln>
              <a:noFill/>
            </a:ln>
          </c:spPr>
        </c:title>
        <c:delete val="0"/>
        <c:numFmt formatCode="General" sourceLinked="1"/>
        <c:majorTickMark val="in"/>
        <c:minorTickMark val="none"/>
        <c:tickLblPos val="nextTo"/>
        <c:crossAx val="38010925"/>
        <c:crosses val="max"/>
        <c:crossBetween val="midCat"/>
        <c:dispUnits/>
      </c:valAx>
      <c:spPr>
        <a:solidFill>
          <a:srgbClr val="FFFFFF"/>
        </a:solidFill>
        <a:ln w="12700">
          <a:solidFill>
            <a:srgbClr val="808080"/>
          </a:solidFill>
        </a:ln>
      </c:spPr>
    </c:plotArea>
    <c:legend>
      <c:legendPos val="r"/>
      <c:layout>
        <c:manualLayout>
          <c:xMode val="edge"/>
          <c:yMode val="edge"/>
          <c:x val="0.4525"/>
          <c:y val="0.543"/>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Industrial Natural Gas Projections by Region</a:t>
            </a:r>
          </a:p>
        </c:rich>
      </c:tx>
      <c:layout/>
      <c:spPr>
        <a:noFill/>
        <a:ln>
          <a:noFill/>
        </a:ln>
      </c:spPr>
    </c:title>
    <c:plotArea>
      <c:layout>
        <c:manualLayout>
          <c:xMode val="edge"/>
          <c:yMode val="edge"/>
          <c:x val="0.0935"/>
          <c:y val="0.125"/>
          <c:w val="0.88125"/>
          <c:h val="0.83625"/>
        </c:manualLayout>
      </c:layout>
      <c:areaChart>
        <c:grouping val="stacked"/>
        <c:varyColors val="0"/>
        <c:ser>
          <c:idx val="0"/>
          <c:order val="0"/>
          <c:tx>
            <c:strRef>
              <c:f>Industrial!$B$25</c:f>
              <c:strCache>
                <c:ptCount val="1"/>
                <c:pt idx="0">
                  <c:v>PGE</c:v>
                </c:pt>
              </c:strCache>
            </c:strRef>
          </c:tx>
          <c:extLst>
            <c:ext xmlns:c14="http://schemas.microsoft.com/office/drawing/2007/8/2/chart" uri="{6F2FDCE9-48DA-4B69-8628-5D25D57E5C99}">
              <c14:invertSolidFillFmt>
                <c14:spPr>
                  <a:solidFill>
                    <a:srgbClr val="000000"/>
                  </a:solidFill>
                </c14:spPr>
              </c14:invertSolidFillFmt>
            </c:ext>
          </c:extLst>
          <c:cat>
            <c:numRef>
              <c:f>Industrial!$A$31:$A$76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Industrial!$B$31:$B$76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1"/>
          <c:order val="1"/>
          <c:tx>
            <c:strRef>
              <c:f>Industrial!$C$25</c:f>
              <c:strCache>
                <c:ptCount val="1"/>
                <c:pt idx="0">
                  <c:v>SCG</c:v>
                </c:pt>
              </c:strCache>
            </c:strRef>
          </c:tx>
          <c:extLst>
            <c:ext xmlns:c14="http://schemas.microsoft.com/office/drawing/2007/8/2/chart" uri="{6F2FDCE9-48DA-4B69-8628-5D25D57E5C99}">
              <c14:invertSolidFillFmt>
                <c14:spPr>
                  <a:solidFill>
                    <a:srgbClr val="000000"/>
                  </a:solidFill>
                </c14:spPr>
              </c14:invertSolidFillFmt>
            </c:ext>
          </c:extLst>
          <c:cat>
            <c:numRef>
              <c:f>Industrial!$A$31:$A$76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Industrial!$C$31:$C$76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2"/>
          <c:order val="2"/>
          <c:tx>
            <c:strRef>
              <c:f>Industrial!$D$25</c:f>
              <c:strCache>
                <c:ptCount val="1"/>
                <c:pt idx="0">
                  <c:v>SDGE</c:v>
                </c:pt>
              </c:strCache>
            </c:strRef>
          </c:tx>
          <c:extLst>
            <c:ext xmlns:c14="http://schemas.microsoft.com/office/drawing/2007/8/2/chart" uri="{6F2FDCE9-48DA-4B69-8628-5D25D57E5C99}">
              <c14:invertSolidFillFmt>
                <c14:spPr>
                  <a:solidFill>
                    <a:srgbClr val="000000"/>
                  </a:solidFill>
                </c14:spPr>
              </c14:invertSolidFillFmt>
            </c:ext>
          </c:extLst>
          <c:cat>
            <c:numRef>
              <c:f>Industrial!$A$31:$A$76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Industrial!$D$31:$D$76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3"/>
          <c:order val="3"/>
          <c:tx>
            <c:strRef>
              <c:f>Industrial!$E$25</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Industrial!$A$31:$A$76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Industrial!$E$31:$E$76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58986055"/>
        <c:axId val="61112448"/>
      </c:areaChart>
      <c:catAx>
        <c:axId val="58986055"/>
        <c:scaling>
          <c:orientation val="minMax"/>
        </c:scaling>
        <c:axPos val="b"/>
        <c:delete val="0"/>
        <c:numFmt formatCode="General" sourceLinked="1"/>
        <c:majorTickMark val="out"/>
        <c:minorTickMark val="none"/>
        <c:tickLblPos val="nextTo"/>
        <c:crossAx val="61112448"/>
        <c:crosses val="autoZero"/>
        <c:auto val="1"/>
        <c:lblOffset val="100"/>
        <c:tickLblSkip val="5"/>
        <c:noMultiLvlLbl val="0"/>
      </c:catAx>
      <c:valAx>
        <c:axId val="61112448"/>
        <c:scaling>
          <c:orientation val="minMax"/>
        </c:scaling>
        <c:axPos val="l"/>
        <c:title>
          <c:tx>
            <c:rich>
              <a:bodyPr vert="horz" rot="-5400000" anchor="ctr"/>
              <a:lstStyle/>
              <a:p>
                <a:pPr algn="ctr">
                  <a:defRPr/>
                </a:pPr>
                <a:r>
                  <a:rPr lang="en-US" cap="none" sz="875" b="1" i="0" u="none" baseline="0">
                    <a:latin typeface="Arial"/>
                    <a:ea typeface="Arial"/>
                    <a:cs typeface="Arial"/>
                  </a:rPr>
                  <a:t>Annual energy consumption (10</a:t>
                </a:r>
                <a:r>
                  <a:rPr lang="en-US" cap="none" sz="875" b="1" i="0" u="none" baseline="30000">
                    <a:latin typeface="Arial"/>
                    <a:ea typeface="Arial"/>
                    <a:cs typeface="Arial"/>
                  </a:rPr>
                  <a:t>6</a:t>
                </a:r>
                <a:r>
                  <a:rPr lang="en-US" cap="none" sz="875" b="1" i="0" u="none" baseline="0">
                    <a:latin typeface="Arial"/>
                    <a:ea typeface="Arial"/>
                    <a:cs typeface="Arial"/>
                  </a:rPr>
                  <a:t> therms)</a:t>
                </a:r>
              </a:p>
            </c:rich>
          </c:tx>
          <c:layout/>
          <c:overlay val="0"/>
          <c:spPr>
            <a:noFill/>
            <a:ln>
              <a:noFill/>
            </a:ln>
          </c:spPr>
        </c:title>
        <c:majorGridlines/>
        <c:delete val="0"/>
        <c:numFmt formatCode="General" sourceLinked="1"/>
        <c:majorTickMark val="out"/>
        <c:minorTickMark val="none"/>
        <c:tickLblPos val="nextTo"/>
        <c:crossAx val="58986055"/>
        <c:crossesAt val="1"/>
        <c:crossBetween val="midCat"/>
        <c:dispUnits/>
      </c:valAx>
      <c:spPr>
        <a:solidFill>
          <a:srgbClr val="FFFFFF"/>
        </a:solidFill>
        <a:ln w="12700">
          <a:solidFill>
            <a:srgbClr val="808080"/>
          </a:solidFill>
        </a:ln>
      </c:spPr>
    </c:plotArea>
    <c:legend>
      <c:legendPos val="r"/>
      <c:layout>
        <c:manualLayout>
          <c:xMode val="edge"/>
          <c:yMode val="edge"/>
          <c:x val="0.17375"/>
          <c:y val="0.358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Industrial Natural Gas Energy Intensity</a:t>
            </a:r>
          </a:p>
        </c:rich>
      </c:tx>
      <c:layout/>
      <c:spPr>
        <a:noFill/>
        <a:ln>
          <a:noFill/>
        </a:ln>
      </c:spPr>
    </c:title>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Industrial!$O$31:$O$76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Industrial!$T$31:$T$76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13141121"/>
        <c:axId val="51161226"/>
      </c:lineChart>
      <c:catAx>
        <c:axId val="13141121"/>
        <c:scaling>
          <c:orientation val="minMax"/>
        </c:scaling>
        <c:axPos val="b"/>
        <c:delete val="0"/>
        <c:numFmt formatCode="General" sourceLinked="1"/>
        <c:majorTickMark val="out"/>
        <c:minorTickMark val="none"/>
        <c:tickLblPos val="nextTo"/>
        <c:crossAx val="51161226"/>
        <c:crosses val="autoZero"/>
        <c:auto val="1"/>
        <c:lblOffset val="100"/>
        <c:tickLblSkip val="5"/>
        <c:noMultiLvlLbl val="0"/>
      </c:catAx>
      <c:valAx>
        <c:axId val="51161226"/>
        <c:scaling>
          <c:orientation val="minMax"/>
        </c:scaling>
        <c:axPos val="l"/>
        <c:title>
          <c:tx>
            <c:rich>
              <a:bodyPr vert="horz" rot="-5400000" anchor="ctr"/>
              <a:lstStyle/>
              <a:p>
                <a:pPr algn="ctr">
                  <a:defRPr/>
                </a:pPr>
                <a:r>
                  <a:rPr lang="en-US" cap="none" sz="875" b="1" i="0" u="none" baseline="0">
                    <a:latin typeface="Arial"/>
                    <a:ea typeface="Arial"/>
                    <a:cs typeface="Arial"/>
                  </a:rPr>
                  <a:t>Energy intensity (therm/2001$ shipped)</a:t>
                </a:r>
              </a:p>
            </c:rich>
          </c:tx>
          <c:layout/>
          <c:overlay val="0"/>
          <c:spPr>
            <a:noFill/>
            <a:ln>
              <a:noFill/>
            </a:ln>
          </c:spPr>
        </c:title>
        <c:majorGridlines/>
        <c:delete val="0"/>
        <c:numFmt formatCode="General" sourceLinked="1"/>
        <c:majorTickMark val="out"/>
        <c:minorTickMark val="none"/>
        <c:tickLblPos val="nextTo"/>
        <c:crossAx val="1314112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Agricultural Natural Gas Consumption by Region</a:t>
            </a:r>
          </a:p>
        </c:rich>
      </c:tx>
      <c:layout/>
      <c:spPr>
        <a:noFill/>
        <a:ln>
          <a:noFill/>
        </a:ln>
      </c:spPr>
    </c:title>
    <c:plotArea>
      <c:layout>
        <c:manualLayout>
          <c:xMode val="edge"/>
          <c:yMode val="edge"/>
          <c:x val="0.04"/>
          <c:y val="0.12675"/>
          <c:w val="0.92975"/>
          <c:h val="0.83675"/>
        </c:manualLayout>
      </c:layout>
      <c:areaChart>
        <c:grouping val="stacked"/>
        <c:varyColors val="0"/>
        <c:ser>
          <c:idx val="1"/>
          <c:order val="0"/>
          <c:tx>
            <c:strRef>
              <c:f>'Agricultural &amp; other'!$B$25</c:f>
              <c:strCache>
                <c:ptCount val="1"/>
                <c:pt idx="0">
                  <c:v>PGE</c:v>
                </c:pt>
              </c:strCache>
            </c:strRef>
          </c:tx>
          <c:extLst>
            <c:ext xmlns:c14="http://schemas.microsoft.com/office/drawing/2007/8/2/chart" uri="{6F2FDCE9-48DA-4B69-8628-5D25D57E5C99}">
              <c14:invertSolidFillFmt>
                <c14:spPr>
                  <a:solidFill>
                    <a:srgbClr val="000000"/>
                  </a:solidFill>
                </c14:spPr>
              </c14:invertSolidFillFmt>
            </c:ext>
          </c:extLst>
          <c:cat>
            <c:numRef>
              <c:f>'Agricultural &amp; other'!$A$51:$A$96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'Agricultural &amp; other'!$B$51:$B$96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2"/>
          <c:order val="1"/>
          <c:tx>
            <c:strRef>
              <c:f>'Agricultural &amp; other'!$C$25</c:f>
              <c:strCache>
                <c:ptCount val="1"/>
                <c:pt idx="0">
                  <c:v>SCG</c:v>
                </c:pt>
              </c:strCache>
            </c:strRef>
          </c:tx>
          <c:extLst>
            <c:ext xmlns:c14="http://schemas.microsoft.com/office/drawing/2007/8/2/chart" uri="{6F2FDCE9-48DA-4B69-8628-5D25D57E5C99}">
              <c14:invertSolidFillFmt>
                <c14:spPr>
                  <a:solidFill>
                    <a:srgbClr val="000000"/>
                  </a:solidFill>
                </c14:spPr>
              </c14:invertSolidFillFmt>
            </c:ext>
          </c:extLst>
          <c:cat>
            <c:numRef>
              <c:f>'Agricultural &amp; other'!$A$51:$A$96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'Agricultural &amp; other'!$C$51:$C$96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3"/>
          <c:order val="2"/>
          <c:tx>
            <c:strRef>
              <c:f>'Agricultural &amp; other'!$D$25</c:f>
              <c:strCache>
                <c:ptCount val="1"/>
                <c:pt idx="0">
                  <c:v>SDGE</c:v>
                </c:pt>
              </c:strCache>
            </c:strRef>
          </c:tx>
          <c:extLst>
            <c:ext xmlns:c14="http://schemas.microsoft.com/office/drawing/2007/8/2/chart" uri="{6F2FDCE9-48DA-4B69-8628-5D25D57E5C99}">
              <c14:invertSolidFillFmt>
                <c14:spPr>
                  <a:solidFill>
                    <a:srgbClr val="000000"/>
                  </a:solidFill>
                </c14:spPr>
              </c14:invertSolidFillFmt>
            </c:ext>
          </c:extLst>
          <c:cat>
            <c:numRef>
              <c:f>'Agricultural &amp; other'!$A$51:$A$96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'Agricultural &amp; other'!$D$51:$D$96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4"/>
          <c:order val="3"/>
          <c:tx>
            <c:strRef>
              <c:f>'Agricultural &amp; other'!$E$25</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'Agricultural &amp; other'!$A$51:$A$96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'Agricultural &amp; other'!$E$51:$E$96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57797851"/>
        <c:axId val="50418612"/>
      </c:areaChart>
      <c:catAx>
        <c:axId val="57797851"/>
        <c:scaling>
          <c:orientation val="minMax"/>
        </c:scaling>
        <c:axPos val="b"/>
        <c:delete val="0"/>
        <c:numFmt formatCode="General" sourceLinked="1"/>
        <c:majorTickMark val="out"/>
        <c:minorTickMark val="none"/>
        <c:tickLblPos val="nextTo"/>
        <c:crossAx val="50418612"/>
        <c:crosses val="autoZero"/>
        <c:auto val="1"/>
        <c:lblOffset val="100"/>
        <c:tickLblSkip val="5"/>
        <c:noMultiLvlLbl val="0"/>
      </c:catAx>
      <c:valAx>
        <c:axId val="50418612"/>
        <c:scaling>
          <c:orientation val="minMax"/>
        </c:scaling>
        <c:axPos val="l"/>
        <c:title>
          <c:tx>
            <c:rich>
              <a:bodyPr vert="horz" rot="-5400000" anchor="ctr"/>
              <a:lstStyle/>
              <a:p>
                <a:pPr algn="ctr">
                  <a:defRPr/>
                </a:pPr>
                <a:r>
                  <a:rPr lang="en-US" cap="none" sz="925" b="1" i="0" u="none" baseline="0">
                    <a:latin typeface="Arial"/>
                    <a:ea typeface="Arial"/>
                    <a:cs typeface="Arial"/>
                  </a:rPr>
                  <a:t>Annual energy consumption (10</a:t>
                </a:r>
                <a:r>
                  <a:rPr lang="en-US" cap="none" sz="925" b="1" i="0" u="none" baseline="30000">
                    <a:latin typeface="Arial"/>
                    <a:ea typeface="Arial"/>
                    <a:cs typeface="Arial"/>
                  </a:rPr>
                  <a:t>6</a:t>
                </a:r>
                <a:r>
                  <a:rPr lang="en-US" cap="none" sz="925" b="1" i="0" u="none" baseline="0">
                    <a:latin typeface="Arial"/>
                    <a:ea typeface="Arial"/>
                    <a:cs typeface="Arial"/>
                  </a:rPr>
                  <a:t> therms)</a:t>
                </a:r>
              </a:p>
            </c:rich>
          </c:tx>
          <c:layout/>
          <c:overlay val="0"/>
          <c:spPr>
            <a:noFill/>
            <a:ln>
              <a:noFill/>
            </a:ln>
          </c:spPr>
        </c:title>
        <c:majorGridlines/>
        <c:delete val="0"/>
        <c:numFmt formatCode="#,##0" sourceLinked="0"/>
        <c:majorTickMark val="out"/>
        <c:minorTickMark val="none"/>
        <c:tickLblPos val="nextTo"/>
        <c:crossAx val="57797851"/>
        <c:crossesAt val="1"/>
        <c:crossBetween val="midCat"/>
        <c:dispUnits/>
      </c:valAx>
      <c:spPr>
        <a:solidFill>
          <a:srgbClr val="FFFFFF"/>
        </a:solidFill>
        <a:ln w="12700">
          <a:solidFill>
            <a:srgbClr val="808080"/>
          </a:solidFill>
        </a:ln>
      </c:spPr>
    </c:plotArea>
    <c:legend>
      <c:legendPos val="r"/>
      <c:layout>
        <c:manualLayout>
          <c:xMode val="edge"/>
          <c:yMode val="edge"/>
          <c:x val="0.7885"/>
          <c:y val="0.5677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Other Sector Natural Gas Consumption by Region</a:t>
            </a:r>
          </a:p>
        </c:rich>
      </c:tx>
      <c:layout/>
      <c:spPr>
        <a:noFill/>
        <a:ln>
          <a:noFill/>
        </a:ln>
      </c:spPr>
    </c:title>
    <c:plotArea>
      <c:layout>
        <c:manualLayout>
          <c:xMode val="edge"/>
          <c:yMode val="edge"/>
          <c:x val="0.0465"/>
          <c:y val="0.12675"/>
          <c:w val="0.94325"/>
          <c:h val="0.837"/>
        </c:manualLayout>
      </c:layout>
      <c:areaChart>
        <c:grouping val="stacked"/>
        <c:varyColors val="0"/>
        <c:ser>
          <c:idx val="1"/>
          <c:order val="0"/>
          <c:tx>
            <c:strRef>
              <c:f>'Agricultural &amp; other'!$I$25</c:f>
              <c:strCache>
                <c:ptCount val="1"/>
                <c:pt idx="0">
                  <c:v>PGE</c:v>
                </c:pt>
              </c:strCache>
            </c:strRef>
          </c:tx>
          <c:extLst>
            <c:ext xmlns:c14="http://schemas.microsoft.com/office/drawing/2007/8/2/chart" uri="{6F2FDCE9-48DA-4B69-8628-5D25D57E5C99}">
              <c14:invertSolidFillFmt>
                <c14:spPr>
                  <a:solidFill>
                    <a:srgbClr val="000000"/>
                  </a:solidFill>
                </c14:spPr>
              </c14:invertSolidFillFmt>
            </c:ext>
          </c:extLst>
          <c:cat>
            <c:numRef>
              <c:f>'Agricultural &amp; other'!$H$51:$H$96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'Agricultural &amp; other'!$I$51:$I$96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2"/>
          <c:order val="1"/>
          <c:tx>
            <c:strRef>
              <c:f>'Agricultural &amp; other'!$J$25</c:f>
              <c:strCache>
                <c:ptCount val="1"/>
                <c:pt idx="0">
                  <c:v>SCG</c:v>
                </c:pt>
              </c:strCache>
            </c:strRef>
          </c:tx>
          <c:extLst>
            <c:ext xmlns:c14="http://schemas.microsoft.com/office/drawing/2007/8/2/chart" uri="{6F2FDCE9-48DA-4B69-8628-5D25D57E5C99}">
              <c14:invertSolidFillFmt>
                <c14:spPr>
                  <a:solidFill>
                    <a:srgbClr val="000000"/>
                  </a:solidFill>
                </c14:spPr>
              </c14:invertSolidFillFmt>
            </c:ext>
          </c:extLst>
          <c:cat>
            <c:numRef>
              <c:f>'Agricultural &amp; other'!$H$51:$H$96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'Agricultural &amp; other'!$J$51:$J$96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3"/>
          <c:order val="2"/>
          <c:tx>
            <c:strRef>
              <c:f>'Agricultural &amp; other'!$K$25</c:f>
              <c:strCache>
                <c:ptCount val="1"/>
                <c:pt idx="0">
                  <c:v>SDGE</c:v>
                </c:pt>
              </c:strCache>
            </c:strRef>
          </c:tx>
          <c:extLst>
            <c:ext xmlns:c14="http://schemas.microsoft.com/office/drawing/2007/8/2/chart" uri="{6F2FDCE9-48DA-4B69-8628-5D25D57E5C99}">
              <c14:invertSolidFillFmt>
                <c14:spPr>
                  <a:solidFill>
                    <a:srgbClr val="000000"/>
                  </a:solidFill>
                </c14:spPr>
              </c14:invertSolidFillFmt>
            </c:ext>
          </c:extLst>
          <c:cat>
            <c:numRef>
              <c:f>'Agricultural &amp; other'!$H$51:$H$96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'Agricultural &amp; other'!$K$51:$K$96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4"/>
          <c:order val="3"/>
          <c:tx>
            <c:strRef>
              <c:f>'Agricultural &amp; other'!$L$25</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'Agricultural &amp; other'!$H$51:$H$96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'Agricultural &amp; other'!$L$51:$L$96</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51114325"/>
        <c:axId val="57375742"/>
      </c:areaChart>
      <c:catAx>
        <c:axId val="51114325"/>
        <c:scaling>
          <c:orientation val="minMax"/>
        </c:scaling>
        <c:axPos val="b"/>
        <c:delete val="0"/>
        <c:numFmt formatCode="General" sourceLinked="1"/>
        <c:majorTickMark val="out"/>
        <c:minorTickMark val="none"/>
        <c:tickLblPos val="nextTo"/>
        <c:crossAx val="57375742"/>
        <c:crosses val="autoZero"/>
        <c:auto val="1"/>
        <c:lblOffset val="100"/>
        <c:tickLblSkip val="5"/>
        <c:noMultiLvlLbl val="0"/>
      </c:catAx>
      <c:valAx>
        <c:axId val="57375742"/>
        <c:scaling>
          <c:orientation val="minMax"/>
        </c:scaling>
        <c:axPos val="l"/>
        <c:title>
          <c:tx>
            <c:rich>
              <a:bodyPr vert="horz" rot="-5400000" anchor="ctr"/>
              <a:lstStyle/>
              <a:p>
                <a:pPr algn="ctr">
                  <a:defRPr/>
                </a:pPr>
                <a:r>
                  <a:rPr lang="en-US" cap="none" sz="925" b="1" i="0" u="none" baseline="0">
                    <a:latin typeface="Arial"/>
                    <a:ea typeface="Arial"/>
                    <a:cs typeface="Arial"/>
                  </a:rPr>
                  <a:t>Annual energy consumption (10</a:t>
                </a:r>
                <a:r>
                  <a:rPr lang="en-US" cap="none" sz="925" b="1" i="0" u="none" baseline="30000">
                    <a:latin typeface="Arial"/>
                    <a:ea typeface="Arial"/>
                    <a:cs typeface="Arial"/>
                  </a:rPr>
                  <a:t>6</a:t>
                </a:r>
                <a:r>
                  <a:rPr lang="en-US" cap="none" sz="925" b="1" i="0" u="none" baseline="0">
                    <a:latin typeface="Arial"/>
                    <a:ea typeface="Arial"/>
                    <a:cs typeface="Arial"/>
                  </a:rPr>
                  <a:t> therms)</a:t>
                </a:r>
              </a:p>
            </c:rich>
          </c:tx>
          <c:layout/>
          <c:overlay val="0"/>
          <c:spPr>
            <a:noFill/>
            <a:ln>
              <a:noFill/>
            </a:ln>
          </c:spPr>
        </c:title>
        <c:majorGridlines/>
        <c:delete val="0"/>
        <c:numFmt formatCode="0" sourceLinked="0"/>
        <c:majorTickMark val="out"/>
        <c:minorTickMark val="none"/>
        <c:tickLblPos val="nextTo"/>
        <c:crossAx val="51114325"/>
        <c:crossesAt val="1"/>
        <c:crossBetween val="midCat"/>
        <c:dispUnits/>
      </c:valAx>
      <c:spPr>
        <a:solidFill>
          <a:srgbClr val="FFFFFF"/>
        </a:solidFill>
        <a:ln w="12700">
          <a:solidFill>
            <a:srgbClr val="808080"/>
          </a:solidFill>
        </a:ln>
      </c:spPr>
    </c:plotArea>
    <c:legend>
      <c:legendPos val="r"/>
      <c:layout>
        <c:manualLayout>
          <c:xMode val="edge"/>
          <c:yMode val="edge"/>
          <c:x val="0.804"/>
          <c:y val="0.57"/>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California Natural Gas Consumption by Region</a:t>
            </a:r>
          </a:p>
        </c:rich>
      </c:tx>
      <c:layout/>
      <c:spPr>
        <a:noFill/>
        <a:ln>
          <a:noFill/>
        </a:ln>
      </c:spPr>
    </c:title>
    <c:plotArea>
      <c:layout>
        <c:manualLayout>
          <c:xMode val="edge"/>
          <c:yMode val="edge"/>
          <c:x val="0.05075"/>
          <c:y val="0.09275"/>
          <c:w val="0.9185"/>
          <c:h val="0.87975"/>
        </c:manualLayout>
      </c:layout>
      <c:areaChart>
        <c:grouping val="stacked"/>
        <c:varyColors val="0"/>
        <c:ser>
          <c:idx val="0"/>
          <c:order val="0"/>
          <c:tx>
            <c:strRef>
              <c:f>'Regional summary'!$B$29</c:f>
              <c:strCache>
                <c:ptCount val="1"/>
                <c:pt idx="0">
                  <c:v>PG&amp;E</c:v>
                </c:pt>
              </c:strCache>
            </c:strRef>
          </c:tx>
          <c:extLst>
            <c:ext xmlns:c14="http://schemas.microsoft.com/office/drawing/2007/8/2/chart" uri="{6F2FDCE9-48DA-4B69-8628-5D25D57E5C99}">
              <c14:invertSolidFillFmt>
                <c14:spPr>
                  <a:solidFill>
                    <a:srgbClr val="000000"/>
                  </a:solidFill>
                </c14:spPr>
              </c14:invertSolidFillFmt>
            </c:ext>
          </c:extLst>
          <c:cat>
            <c:numRef>
              <c:f>'Regional summary'!$A$35:$A$80</c:f>
              <c:numCache/>
            </c:numRef>
          </c:cat>
          <c:val>
            <c:numRef>
              <c:f>'Regional summary'!$B$35:$B$80</c:f>
              <c:numCache/>
            </c:numRef>
          </c:val>
        </c:ser>
        <c:ser>
          <c:idx val="1"/>
          <c:order val="1"/>
          <c:tx>
            <c:strRef>
              <c:f>'Regional summary'!$C$29</c:f>
              <c:strCache>
                <c:ptCount val="1"/>
                <c:pt idx="0">
                  <c:v>SCG</c:v>
                </c:pt>
              </c:strCache>
            </c:strRef>
          </c:tx>
          <c:extLst>
            <c:ext xmlns:c14="http://schemas.microsoft.com/office/drawing/2007/8/2/chart" uri="{6F2FDCE9-48DA-4B69-8628-5D25D57E5C99}">
              <c14:invertSolidFillFmt>
                <c14:spPr>
                  <a:solidFill>
                    <a:srgbClr val="000000"/>
                  </a:solidFill>
                </c14:spPr>
              </c14:invertSolidFillFmt>
            </c:ext>
          </c:extLst>
          <c:cat>
            <c:numRef>
              <c:f>'Regional summary'!$A$35:$A$80</c:f>
              <c:numCache/>
            </c:numRef>
          </c:cat>
          <c:val>
            <c:numRef>
              <c:f>'Regional summary'!$C$35:$C$80</c:f>
              <c:numCache/>
            </c:numRef>
          </c:val>
        </c:ser>
        <c:ser>
          <c:idx val="2"/>
          <c:order val="2"/>
          <c:tx>
            <c:strRef>
              <c:f>'Regional summary'!$D$29</c:f>
              <c:strCache>
                <c:ptCount val="1"/>
                <c:pt idx="0">
                  <c:v>SDGE</c:v>
                </c:pt>
              </c:strCache>
            </c:strRef>
          </c:tx>
          <c:extLst>
            <c:ext xmlns:c14="http://schemas.microsoft.com/office/drawing/2007/8/2/chart" uri="{6F2FDCE9-48DA-4B69-8628-5D25D57E5C99}">
              <c14:invertSolidFillFmt>
                <c14:spPr>
                  <a:solidFill>
                    <a:srgbClr val="000000"/>
                  </a:solidFill>
                </c14:spPr>
              </c14:invertSolidFillFmt>
            </c:ext>
          </c:extLst>
          <c:cat>
            <c:numRef>
              <c:f>'Regional summary'!$A$35:$A$80</c:f>
              <c:numCache/>
            </c:numRef>
          </c:cat>
          <c:val>
            <c:numRef>
              <c:f>'Regional summary'!$D$35:$D$80</c:f>
              <c:numCache/>
            </c:numRef>
          </c:val>
        </c:ser>
        <c:ser>
          <c:idx val="3"/>
          <c:order val="3"/>
          <c:tx>
            <c:strRef>
              <c:f>'Regional summary'!$E$29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'Regional summary'!$A$35:$A$80</c:f>
              <c:numCache/>
            </c:numRef>
          </c:cat>
          <c:val>
            <c:numRef>
              <c:f>'Regional summary'!$E$35:$E$80</c:f>
              <c:numCache/>
            </c:numRef>
          </c:val>
        </c:ser>
        <c:axId val="29202953"/>
        <c:axId val="61499986"/>
      </c:areaChart>
      <c:catAx>
        <c:axId val="29202953"/>
        <c:scaling>
          <c:orientation val="minMax"/>
        </c:scaling>
        <c:axPos val="b"/>
        <c:delete val="0"/>
        <c:numFmt formatCode="General" sourceLinked="1"/>
        <c:majorTickMark val="out"/>
        <c:minorTickMark val="none"/>
        <c:tickLblPos val="nextTo"/>
        <c:crossAx val="61499986"/>
        <c:crosses val="autoZero"/>
        <c:auto val="1"/>
        <c:lblOffset val="100"/>
        <c:tickLblSkip val="5"/>
        <c:noMultiLvlLbl val="0"/>
      </c:catAx>
      <c:valAx>
        <c:axId val="61499986"/>
        <c:scaling>
          <c:orientation val="minMax"/>
        </c:scaling>
        <c:axPos val="l"/>
        <c:title>
          <c:tx>
            <c:rich>
              <a:bodyPr vert="horz" rot="-5400000" anchor="ctr"/>
              <a:lstStyle/>
              <a:p>
                <a:pPr algn="ctr">
                  <a:defRPr/>
                </a:pPr>
                <a:r>
                  <a:rPr lang="en-US" cap="none" sz="925" b="1" i="0" u="none" baseline="0">
                    <a:latin typeface="Arial"/>
                    <a:ea typeface="Arial"/>
                    <a:cs typeface="Arial"/>
                  </a:rPr>
                  <a:t>Annual natural gas consumption (10</a:t>
                </a:r>
                <a:r>
                  <a:rPr lang="en-US" cap="none" sz="925" b="1" i="0" u="none" baseline="30000">
                    <a:latin typeface="Arial"/>
                    <a:ea typeface="Arial"/>
                    <a:cs typeface="Arial"/>
                  </a:rPr>
                  <a:t>6</a:t>
                </a:r>
                <a:r>
                  <a:rPr lang="en-US" cap="none" sz="925" b="1" i="0" u="none" baseline="0">
                    <a:latin typeface="Arial"/>
                    <a:ea typeface="Arial"/>
                    <a:cs typeface="Arial"/>
                  </a:rPr>
                  <a:t> therms)</a:t>
                </a:r>
              </a:p>
            </c:rich>
          </c:tx>
          <c:layout/>
          <c:overlay val="0"/>
          <c:spPr>
            <a:noFill/>
            <a:ln>
              <a:noFill/>
            </a:ln>
          </c:spPr>
        </c:title>
        <c:majorGridlines/>
        <c:delete val="0"/>
        <c:numFmt formatCode="General" sourceLinked="1"/>
        <c:majorTickMark val="out"/>
        <c:minorTickMark val="none"/>
        <c:tickLblPos val="nextTo"/>
        <c:crossAx val="29202953"/>
        <c:crossesAt val="1"/>
        <c:crossBetween val="midCat"/>
        <c:dispUnits/>
      </c:valAx>
      <c:spPr>
        <a:solidFill>
          <a:srgbClr val="FFFFFF"/>
        </a:solidFill>
        <a:ln w="12700">
          <a:solidFill>
            <a:srgbClr val="808080"/>
          </a:solidFill>
        </a:ln>
      </c:spPr>
    </c:plotArea>
    <c:legend>
      <c:legendPos val="r"/>
      <c:layout>
        <c:manualLayout>
          <c:xMode val="edge"/>
          <c:yMode val="edge"/>
          <c:x val="0.7355"/>
          <c:y val="0.342"/>
          <c:w val="0.0955"/>
          <c:h val="0.1837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California Natural Gas Consumption by Sector</a:t>
            </a:r>
          </a:p>
        </c:rich>
      </c:tx>
      <c:layout/>
      <c:spPr>
        <a:noFill/>
        <a:ln>
          <a:noFill/>
        </a:ln>
      </c:spPr>
    </c:title>
    <c:plotArea>
      <c:layout>
        <c:manualLayout>
          <c:xMode val="edge"/>
          <c:yMode val="edge"/>
          <c:x val="0.04075"/>
          <c:y val="0.07475"/>
          <c:w val="0.92925"/>
          <c:h val="0.89775"/>
        </c:manualLayout>
      </c:layout>
      <c:areaChart>
        <c:grouping val="stacked"/>
        <c:varyColors val="0"/>
        <c:ser>
          <c:idx val="1"/>
          <c:order val="0"/>
          <c:tx>
            <c:v>Residential</c:v>
          </c:tx>
          <c:extLst>
            <c:ext xmlns:c14="http://schemas.microsoft.com/office/drawing/2007/8/2/chart" uri="{6F2FDCE9-48DA-4B69-8628-5D25D57E5C99}">
              <c14:invertSolidFillFmt>
                <c14:spPr>
                  <a:solidFill>
                    <a:srgbClr val="000000"/>
                  </a:solidFill>
                </c14:spPr>
              </c14:invertSolidFillFmt>
            </c:ext>
          </c:extLst>
          <c:cat>
            <c:numRef>
              <c:f>'Sectoral summary'!$A$35:$A$80</c:f>
              <c:numCache/>
            </c:numRef>
          </c:cat>
          <c:val>
            <c:numRef>
              <c:f>'Sectoral summary'!$B$35:$B$80</c:f>
              <c:numCache/>
            </c:numRef>
          </c:val>
        </c:ser>
        <c:ser>
          <c:idx val="2"/>
          <c:order val="1"/>
          <c:tx>
            <c:v>Commercial</c:v>
          </c:tx>
          <c:extLst>
            <c:ext xmlns:c14="http://schemas.microsoft.com/office/drawing/2007/8/2/chart" uri="{6F2FDCE9-48DA-4B69-8628-5D25D57E5C99}">
              <c14:invertSolidFillFmt>
                <c14:spPr>
                  <a:solidFill>
                    <a:srgbClr val="000000"/>
                  </a:solidFill>
                </c14:spPr>
              </c14:invertSolidFillFmt>
            </c:ext>
          </c:extLst>
          <c:cat>
            <c:numRef>
              <c:f>'Sectoral summary'!$A$35:$A$80</c:f>
              <c:numCache/>
            </c:numRef>
          </c:cat>
          <c:val>
            <c:numRef>
              <c:f>'Sectoral summary'!$C$35:$C$80</c:f>
              <c:numCache/>
            </c:numRef>
          </c:val>
        </c:ser>
        <c:ser>
          <c:idx val="3"/>
          <c:order val="2"/>
          <c:tx>
            <c:v>Industrial</c:v>
          </c:tx>
          <c:extLst>
            <c:ext xmlns:c14="http://schemas.microsoft.com/office/drawing/2007/8/2/chart" uri="{6F2FDCE9-48DA-4B69-8628-5D25D57E5C99}">
              <c14:invertSolidFillFmt>
                <c14:spPr>
                  <a:solidFill>
                    <a:srgbClr val="000000"/>
                  </a:solidFill>
                </c14:spPr>
              </c14:invertSolidFillFmt>
            </c:ext>
          </c:extLst>
          <c:cat>
            <c:numRef>
              <c:f>'Sectoral summary'!$A$35:$A$80</c:f>
              <c:numCache/>
            </c:numRef>
          </c:cat>
          <c:val>
            <c:numRef>
              <c:f>'Sectoral summary'!$D$35:$D$80</c:f>
              <c:numCache/>
            </c:numRef>
          </c:val>
        </c:ser>
        <c:ser>
          <c:idx val="4"/>
          <c:order val="3"/>
          <c:tx>
            <c:v>Agricultural</c:v>
          </c:tx>
          <c:extLst>
            <c:ext xmlns:c14="http://schemas.microsoft.com/office/drawing/2007/8/2/chart" uri="{6F2FDCE9-48DA-4B69-8628-5D25D57E5C99}">
              <c14:invertSolidFillFmt>
                <c14:spPr>
                  <a:solidFill>
                    <a:srgbClr val="000000"/>
                  </a:solidFill>
                </c14:spPr>
              </c14:invertSolidFillFmt>
            </c:ext>
          </c:extLst>
          <c:cat>
            <c:numRef>
              <c:f>'Sectoral summary'!$A$35:$A$80</c:f>
              <c:numCache/>
            </c:numRef>
          </c:cat>
          <c:val>
            <c:numRef>
              <c:f>'Sectoral summary'!$E$35:$E$80</c:f>
              <c:numCache/>
            </c:numRef>
          </c:val>
        </c:ser>
        <c:ser>
          <c:idx val="5"/>
          <c:order val="4"/>
          <c:tx>
            <c:v>Other</c:v>
          </c:tx>
          <c:extLst>
            <c:ext xmlns:c14="http://schemas.microsoft.com/office/drawing/2007/8/2/chart" uri="{6F2FDCE9-48DA-4B69-8628-5D25D57E5C99}">
              <c14:invertSolidFillFmt>
                <c14:spPr>
                  <a:solidFill>
                    <a:srgbClr val="000000"/>
                  </a:solidFill>
                </c14:spPr>
              </c14:invertSolidFillFmt>
            </c:ext>
          </c:extLst>
          <c:cat>
            <c:numRef>
              <c:f>'Sectoral summary'!$A$35:$A$80</c:f>
              <c:numCache/>
            </c:numRef>
          </c:cat>
          <c:val>
            <c:numRef>
              <c:f>'Sectoral summary'!$F$35:$F$80</c:f>
              <c:numCache/>
            </c:numRef>
          </c:val>
        </c:ser>
        <c:axId val="16628963"/>
        <c:axId val="15442940"/>
      </c:areaChart>
      <c:catAx>
        <c:axId val="16628963"/>
        <c:scaling>
          <c:orientation val="minMax"/>
        </c:scaling>
        <c:axPos val="b"/>
        <c:delete val="0"/>
        <c:numFmt formatCode="General" sourceLinked="1"/>
        <c:majorTickMark val="out"/>
        <c:minorTickMark val="none"/>
        <c:tickLblPos val="nextTo"/>
        <c:crossAx val="15442940"/>
        <c:crosses val="autoZero"/>
        <c:auto val="1"/>
        <c:lblOffset val="100"/>
        <c:tickLblSkip val="5"/>
        <c:noMultiLvlLbl val="0"/>
      </c:catAx>
      <c:valAx>
        <c:axId val="15442940"/>
        <c:scaling>
          <c:orientation val="minMax"/>
        </c:scaling>
        <c:axPos val="l"/>
        <c:title>
          <c:tx>
            <c:rich>
              <a:bodyPr vert="horz" rot="-5400000" anchor="ctr"/>
              <a:lstStyle/>
              <a:p>
                <a:pPr algn="ctr">
                  <a:defRPr/>
                </a:pPr>
                <a:r>
                  <a:rPr lang="en-US" cap="none" sz="1075" b="1" i="0" u="none" baseline="0">
                    <a:latin typeface="Arial"/>
                    <a:ea typeface="Arial"/>
                    <a:cs typeface="Arial"/>
                  </a:rPr>
                  <a:t>Annual natural gas consumption (10</a:t>
                </a:r>
                <a:r>
                  <a:rPr lang="en-US" cap="none" sz="1075" b="1" i="0" u="none" baseline="30000">
                    <a:latin typeface="Arial"/>
                    <a:ea typeface="Arial"/>
                    <a:cs typeface="Arial"/>
                  </a:rPr>
                  <a:t>6</a:t>
                </a:r>
                <a:r>
                  <a:rPr lang="en-US" cap="none" sz="1075" b="1" i="0" u="none" baseline="0">
                    <a:latin typeface="Arial"/>
                    <a:ea typeface="Arial"/>
                    <a:cs typeface="Arial"/>
                  </a:rPr>
                  <a:t> therms)</a:t>
                </a:r>
              </a:p>
            </c:rich>
          </c:tx>
          <c:layout/>
          <c:overlay val="0"/>
          <c:spPr>
            <a:noFill/>
            <a:ln>
              <a:noFill/>
            </a:ln>
          </c:spPr>
        </c:title>
        <c:majorGridlines/>
        <c:delete val="0"/>
        <c:numFmt formatCode="General" sourceLinked="1"/>
        <c:majorTickMark val="out"/>
        <c:minorTickMark val="none"/>
        <c:tickLblPos val="nextTo"/>
        <c:crossAx val="16628963"/>
        <c:crossesAt val="1"/>
        <c:crossBetween val="midCat"/>
        <c:dispUnits/>
      </c:valAx>
      <c:spPr>
        <a:solidFill>
          <a:srgbClr val="FFFFFF"/>
        </a:solidFill>
        <a:ln w="12700">
          <a:solidFill>
            <a:srgbClr val="808080"/>
          </a:solidFill>
        </a:ln>
      </c:spPr>
    </c:plotArea>
    <c:legend>
      <c:legendPos val="r"/>
      <c:layout>
        <c:manualLayout>
          <c:xMode val="edge"/>
          <c:yMode val="edge"/>
          <c:x val="0.71025"/>
          <c:y val="0.2315"/>
          <c:w val="0.1285"/>
          <c:h val="0.228"/>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California Peak-Month Natural Gas Demand (January)</a:t>
            </a:r>
          </a:p>
        </c:rich>
      </c:tx>
      <c:layout/>
      <c:spPr>
        <a:noFill/>
        <a:ln>
          <a:noFill/>
        </a:ln>
      </c:spPr>
    </c:title>
    <c:plotArea>
      <c:layout/>
      <c:lineChart>
        <c:grouping val="standard"/>
        <c:varyColors val="0"/>
        <c:ser>
          <c:idx val="0"/>
          <c:order val="0"/>
          <c:tx>
            <c:strRef>
              <c:f>'Seasonal demand'!$N$30</c:f>
              <c:strCache>
                <c:ptCount val="1"/>
                <c:pt idx="0">
                  <c:v>January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'Seasonal demand'!$M$36:$M$81</c:f>
              <c:numCache/>
            </c:numRef>
          </c:cat>
          <c:val>
            <c:numRef>
              <c:f>'Seasonal demand'!$N$36:$N$81</c:f>
              <c:numCache/>
            </c:numRef>
          </c:val>
          <c:smooth val="0"/>
        </c:ser>
        <c:axId val="4768733"/>
        <c:axId val="42918598"/>
      </c:lineChart>
      <c:catAx>
        <c:axId val="4768733"/>
        <c:scaling>
          <c:orientation val="minMax"/>
        </c:scaling>
        <c:axPos val="b"/>
        <c:delete val="0"/>
        <c:numFmt formatCode="General" sourceLinked="1"/>
        <c:majorTickMark val="out"/>
        <c:minorTickMark val="none"/>
        <c:tickLblPos val="nextTo"/>
        <c:crossAx val="42918598"/>
        <c:crosses val="autoZero"/>
        <c:auto val="1"/>
        <c:lblOffset val="100"/>
        <c:tickLblSkip val="5"/>
        <c:noMultiLvlLbl val="0"/>
      </c:catAx>
      <c:valAx>
        <c:axId val="42918598"/>
        <c:scaling>
          <c:orientation val="minMax"/>
        </c:scaling>
        <c:axPos val="l"/>
        <c:title>
          <c:tx>
            <c:rich>
              <a:bodyPr vert="horz" rot="-5400000" anchor="ctr"/>
              <a:lstStyle/>
              <a:p>
                <a:pPr algn="ctr">
                  <a:defRPr/>
                </a:pPr>
                <a:r>
                  <a:rPr lang="en-US" cap="none" sz="875" b="1" i="0" u="none" baseline="0">
                    <a:latin typeface="Arial"/>
                    <a:ea typeface="Arial"/>
                    <a:cs typeface="Arial"/>
                  </a:rPr>
                  <a:t>Natural gas consumption (10</a:t>
                </a:r>
                <a:r>
                  <a:rPr lang="en-US" cap="none" sz="875" b="1" i="0" u="none" baseline="30000">
                    <a:latin typeface="Arial"/>
                    <a:ea typeface="Arial"/>
                    <a:cs typeface="Arial"/>
                  </a:rPr>
                  <a:t>6</a:t>
                </a:r>
                <a:r>
                  <a:rPr lang="en-US" cap="none" sz="875" b="1" i="0" u="none" baseline="0">
                    <a:latin typeface="Arial"/>
                    <a:ea typeface="Arial"/>
                    <a:cs typeface="Arial"/>
                  </a:rPr>
                  <a:t> therms)</a:t>
                </a:r>
              </a:p>
            </c:rich>
          </c:tx>
          <c:layout/>
          <c:overlay val="0"/>
          <c:spPr>
            <a:noFill/>
            <a:ln>
              <a:noFill/>
            </a:ln>
          </c:spPr>
        </c:title>
        <c:majorGridlines/>
        <c:delete val="0"/>
        <c:numFmt formatCode="General" sourceLinked="1"/>
        <c:majorTickMark val="out"/>
        <c:minorTickMark val="none"/>
        <c:tickLblPos val="nextTo"/>
        <c:crossAx val="4768733"/>
        <c:crossesAt val="1"/>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California Monthly Natural Gas Demand</a:t>
            </a:r>
          </a:p>
        </c:rich>
      </c:tx>
      <c:layout/>
      <c:spPr>
        <a:noFill/>
        <a:ln>
          <a:noFill/>
        </a:ln>
      </c:spPr>
    </c:title>
    <c:plotArea>
      <c:layout>
        <c:manualLayout>
          <c:xMode val="edge"/>
          <c:yMode val="edge"/>
          <c:x val="0.03375"/>
          <c:y val="0.121"/>
          <c:w val="0.78825"/>
          <c:h val="0.85275"/>
        </c:manualLayout>
      </c:layout>
      <c:areaChart>
        <c:grouping val="stacked"/>
        <c:varyColors val="0"/>
        <c:ser>
          <c:idx val="0"/>
          <c:order val="0"/>
          <c:tx>
            <c:strRef>
              <c:f>'Seasonal demand'!$F$30</c:f>
              <c:strCache>
                <c:ptCount val="1"/>
                <c:pt idx="0">
                  <c:v>Residential</c:v>
                </c:pt>
              </c:strCache>
            </c:strRef>
          </c:tx>
          <c:extLst>
            <c:ext xmlns:c14="http://schemas.microsoft.com/office/drawing/2007/8/2/chart" uri="{6F2FDCE9-48DA-4B69-8628-5D25D57E5C99}">
              <c14:invertSolidFillFmt>
                <c14:spPr>
                  <a:solidFill>
                    <a:srgbClr val="000000"/>
                  </a:solidFill>
                </c14:spPr>
              </c14:invertSolidFillFmt>
            </c:ext>
          </c:extLst>
          <c:cat>
            <c:strRef>
              <c:f>'Seasonal demand'!$A$31:$A$42</c:f>
              <c:strCache/>
            </c:strRef>
          </c:cat>
          <c:val>
            <c:numRef>
              <c:f>'Seasonal demand'!$F$31:$F$42</c:f>
              <c:numCache/>
            </c:numRef>
          </c:val>
        </c:ser>
        <c:ser>
          <c:idx val="1"/>
          <c:order val="1"/>
          <c:tx>
            <c:strRef>
              <c:f>'Seasonal demand'!$G$30</c:f>
              <c:strCache>
                <c:ptCount val="1"/>
                <c:pt idx="0">
                  <c:v>Commercial</c:v>
                </c:pt>
              </c:strCache>
            </c:strRef>
          </c:tx>
          <c:extLst>
            <c:ext xmlns:c14="http://schemas.microsoft.com/office/drawing/2007/8/2/chart" uri="{6F2FDCE9-48DA-4B69-8628-5D25D57E5C99}">
              <c14:invertSolidFillFmt>
                <c14:spPr>
                  <a:solidFill>
                    <a:srgbClr val="000000"/>
                  </a:solidFill>
                </c14:spPr>
              </c14:invertSolidFillFmt>
            </c:ext>
          </c:extLst>
          <c:cat>
            <c:strRef>
              <c:f>'Seasonal demand'!$A$31:$A$42</c:f>
              <c:strCache/>
            </c:strRef>
          </c:cat>
          <c:val>
            <c:numRef>
              <c:f>'Seasonal demand'!$G$31:$G$42</c:f>
              <c:numCache/>
            </c:numRef>
          </c:val>
        </c:ser>
        <c:ser>
          <c:idx val="2"/>
          <c:order val="2"/>
          <c:tx>
            <c:strRef>
              <c:f>'Seasonal demand'!$H$30</c:f>
              <c:strCache>
                <c:ptCount val="1"/>
                <c:pt idx="0">
                  <c:v>Industrial</c:v>
                </c:pt>
              </c:strCache>
            </c:strRef>
          </c:tx>
          <c:extLst>
            <c:ext xmlns:c14="http://schemas.microsoft.com/office/drawing/2007/8/2/chart" uri="{6F2FDCE9-48DA-4B69-8628-5D25D57E5C99}">
              <c14:invertSolidFillFmt>
                <c14:spPr>
                  <a:solidFill>
                    <a:srgbClr val="000000"/>
                  </a:solidFill>
                </c14:spPr>
              </c14:invertSolidFillFmt>
            </c:ext>
          </c:extLst>
          <c:cat>
            <c:strRef>
              <c:f>'Seasonal demand'!$A$31:$A$42</c:f>
              <c:strCache/>
            </c:strRef>
          </c:cat>
          <c:val>
            <c:numRef>
              <c:f>'Seasonal demand'!$H$31:$H$42</c:f>
              <c:numCache/>
            </c:numRef>
          </c:val>
        </c:ser>
        <c:ser>
          <c:idx val="3"/>
          <c:order val="3"/>
          <c:tx>
            <c:strRef>
              <c:f>'Seasonal demand'!$I$30</c:f>
              <c:strCache>
                <c:ptCount val="1"/>
                <c:pt idx="0">
                  <c:v>Agricultural</c:v>
                </c:pt>
              </c:strCache>
            </c:strRef>
          </c:tx>
          <c:extLst>
            <c:ext xmlns:c14="http://schemas.microsoft.com/office/drawing/2007/8/2/chart" uri="{6F2FDCE9-48DA-4B69-8628-5D25D57E5C99}">
              <c14:invertSolidFillFmt>
                <c14:spPr>
                  <a:solidFill>
                    <a:srgbClr val="000000"/>
                  </a:solidFill>
                </c14:spPr>
              </c14:invertSolidFillFmt>
            </c:ext>
          </c:extLst>
          <c:cat>
            <c:strRef>
              <c:f>'Seasonal demand'!$A$31:$A$42</c:f>
              <c:strCache/>
            </c:strRef>
          </c:cat>
          <c:val>
            <c:numRef>
              <c:f>'Seasonal demand'!$I$31:$I$42</c:f>
              <c:numCache/>
            </c:numRef>
          </c:val>
        </c:ser>
        <c:ser>
          <c:idx val="4"/>
          <c:order val="4"/>
          <c:tx>
            <c:strRef>
              <c:f>'Seasonal demand'!$J$30</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strRef>
              <c:f>'Seasonal demand'!$A$31:$A$42</c:f>
              <c:strCache/>
            </c:strRef>
          </c:cat>
          <c:val>
            <c:numRef>
              <c:f>'Seasonal demand'!$J$31:$J$42</c:f>
              <c:numCache/>
            </c:numRef>
          </c:val>
        </c:ser>
        <c:axId val="50723063"/>
        <c:axId val="53854384"/>
      </c:areaChart>
      <c:catAx>
        <c:axId val="50723063"/>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3854384"/>
        <c:crosses val="autoZero"/>
        <c:auto val="1"/>
        <c:lblOffset val="100"/>
        <c:noMultiLvlLbl val="0"/>
      </c:catAx>
      <c:valAx>
        <c:axId val="53854384"/>
        <c:scaling>
          <c:orientation val="minMax"/>
        </c:scaling>
        <c:axPos val="l"/>
        <c:title>
          <c:tx>
            <c:rich>
              <a:bodyPr vert="horz" rot="-5400000" anchor="ctr"/>
              <a:lstStyle/>
              <a:p>
                <a:pPr algn="ctr">
                  <a:defRPr/>
                </a:pPr>
                <a:r>
                  <a:rPr lang="en-US" cap="none" sz="950" b="1" i="0" u="none" baseline="0">
                    <a:latin typeface="Arial"/>
                    <a:ea typeface="Arial"/>
                    <a:cs typeface="Arial"/>
                  </a:rPr>
                  <a:t>Energy consumption (10</a:t>
                </a:r>
                <a:r>
                  <a:rPr lang="en-US" cap="none" sz="950" b="1" i="0" u="none" baseline="30000">
                    <a:latin typeface="Arial"/>
                    <a:ea typeface="Arial"/>
                    <a:cs typeface="Arial"/>
                  </a:rPr>
                  <a:t>6</a:t>
                </a:r>
                <a:r>
                  <a:rPr lang="en-US" cap="none" sz="950" b="1" i="0" u="none" baseline="0">
                    <a:latin typeface="Arial"/>
                    <a:ea typeface="Arial"/>
                    <a:cs typeface="Arial"/>
                  </a:rPr>
                  <a:t> therms)</a:t>
                </a:r>
              </a:p>
            </c:rich>
          </c:tx>
          <c:layout>
            <c:manualLayout>
              <c:xMode val="factor"/>
              <c:yMode val="factor"/>
              <c:x val="0.01025"/>
              <c:y val="0.00275"/>
            </c:manualLayout>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0723063"/>
        <c:crossesAt val="1"/>
        <c:crossBetween val="midCat"/>
        <c:dispUnits/>
      </c:valAx>
      <c:spPr>
        <a:solidFill>
          <a:srgbClr val="FFFFFF"/>
        </a:solidFill>
        <a:ln w="12700">
          <a:solidFill>
            <a:srgbClr val="808080"/>
          </a:solidFill>
        </a:ln>
      </c:spPr>
    </c:plotArea>
    <c:legend>
      <c:legendPos val="r"/>
      <c:layout>
        <c:manualLayout>
          <c:xMode val="edge"/>
          <c:yMode val="edge"/>
          <c:x val="0.84025"/>
          <c:y val="0.367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Projections of California Residential Natural Gas Consumption</a:t>
            </a:r>
          </a:p>
        </c:rich>
      </c:tx>
      <c:layout/>
      <c:spPr>
        <a:noFill/>
        <a:ln>
          <a:noFill/>
        </a:ln>
      </c:spPr>
    </c:title>
    <c:plotArea>
      <c:layout>
        <c:manualLayout>
          <c:xMode val="edge"/>
          <c:yMode val="edge"/>
          <c:x val="0.05325"/>
          <c:y val="0.107"/>
          <c:w val="0.89775"/>
          <c:h val="0.86225"/>
        </c:manualLayout>
      </c:layout>
      <c:areaChart>
        <c:grouping val="standard"/>
        <c:varyColors val="0"/>
        <c:ser>
          <c:idx val="1"/>
          <c:order val="0"/>
          <c:tx>
            <c:v>Range of projections</c:v>
          </c:tx>
          <c:spPr>
            <a:solidFill>
              <a:srgbClr val="C0C0C0"/>
            </a:solidFill>
          </c:spPr>
          <c:extLst>
            <c:ext xmlns:c14="http://schemas.microsoft.com/office/drawing/2007/8/2/chart" uri="{6F2FDCE9-48DA-4B69-8628-5D25D57E5C99}">
              <c14:invertSolidFillFmt>
                <c14:spPr>
                  <a:solidFill>
                    <a:srgbClr val="FFFFFF"/>
                  </a:solidFill>
                </c14:spPr>
              </c14:invertSolidFillFmt>
            </c:ext>
          </c:extLst>
          <c:cat>
            <c:numRef>
              <c:f>Commercial!$A$34:$A$79</c:f>
              <c:numCach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Residential!$E$33:$E$78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3"/>
          <c:order val="2"/>
          <c:tx>
            <c:strRef>
              <c:f>Commercial!$E$27</c:f>
              <c:strCache>
                <c:ptCount val="1"/>
                <c:pt idx="0">
                  <c:v>High efficiency</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Commercial!$A$34:$A$79</c:f>
              <c:numCach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Residential!$D$33:$D$78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14927409"/>
        <c:axId val="128954"/>
      </c:areaChart>
      <c:lineChart>
        <c:grouping val="standard"/>
        <c:varyColors val="0"/>
        <c:ser>
          <c:idx val="2"/>
          <c:order val="1"/>
          <c:tx>
            <c:strRef>
              <c:f>Commercial!$D$27</c:f>
              <c:strCache>
                <c:ptCount val="1"/>
                <c:pt idx="0">
                  <c:v>Baseline</c:v>
                </c:pt>
              </c:strCache>
            </c:strRef>
          </c:tx>
          <c:spPr>
            <a:ln w="381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Commercial!$A$34:$A$79</c:f>
              <c:numCach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Residential!$F$33:$F$78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14927409"/>
        <c:axId val="128954"/>
      </c:lineChart>
      <c:catAx>
        <c:axId val="14927409"/>
        <c:scaling>
          <c:orientation val="minMax"/>
        </c:scaling>
        <c:axPos val="b"/>
        <c:delete val="0"/>
        <c:numFmt formatCode="General" sourceLinked="1"/>
        <c:majorTickMark val="out"/>
        <c:minorTickMark val="none"/>
        <c:tickLblPos val="nextTo"/>
        <c:crossAx val="128954"/>
        <c:crosses val="autoZero"/>
        <c:auto val="1"/>
        <c:lblOffset val="100"/>
        <c:tickLblSkip val="5"/>
        <c:noMultiLvlLbl val="0"/>
      </c:catAx>
      <c:valAx>
        <c:axId val="128954"/>
        <c:scaling>
          <c:orientation val="minMax"/>
        </c:scaling>
        <c:axPos val="l"/>
        <c:title>
          <c:tx>
            <c:rich>
              <a:bodyPr vert="horz" rot="-5400000" anchor="ctr"/>
              <a:lstStyle/>
              <a:p>
                <a:pPr algn="ctr">
                  <a:defRPr/>
                </a:pPr>
                <a:r>
                  <a:rPr lang="en-US" cap="none" sz="800" b="1" i="0" u="none" baseline="0">
                    <a:latin typeface="Arial"/>
                    <a:ea typeface="Arial"/>
                    <a:cs typeface="Arial"/>
                  </a:rPr>
                  <a:t>Annual energy consumption (10</a:t>
                </a:r>
                <a:r>
                  <a:rPr lang="en-US" cap="none" sz="800" b="1" i="0" u="none" baseline="30000">
                    <a:latin typeface="Arial"/>
                    <a:ea typeface="Arial"/>
                    <a:cs typeface="Arial"/>
                  </a:rPr>
                  <a:t>6</a:t>
                </a:r>
                <a:r>
                  <a:rPr lang="en-US" cap="none" sz="800" b="1" i="0" u="none" baseline="0">
                    <a:latin typeface="Arial"/>
                    <a:ea typeface="Arial"/>
                    <a:cs typeface="Arial"/>
                  </a:rPr>
                  <a:t> therms)</a:t>
                </a:r>
              </a:p>
            </c:rich>
          </c:tx>
          <c:layout/>
          <c:overlay val="0"/>
          <c:spPr>
            <a:noFill/>
            <a:ln>
              <a:noFill/>
            </a:ln>
          </c:spPr>
        </c:title>
        <c:majorGridlines/>
        <c:delete val="0"/>
        <c:numFmt formatCode="General" sourceLinked="1"/>
        <c:majorTickMark val="out"/>
        <c:minorTickMark val="none"/>
        <c:tickLblPos val="nextTo"/>
        <c:crossAx val="14927409"/>
        <c:crossesAt val="1"/>
        <c:crossBetween val="midCat"/>
        <c:dispUnits/>
      </c:valAx>
      <c:spPr>
        <a:solidFill>
          <a:srgbClr val="FFFFFF"/>
        </a:solidFill>
        <a:ln w="12700">
          <a:solidFill>
            <a:srgbClr val="808080"/>
          </a:solidFill>
        </a:ln>
      </c:spPr>
    </c:plotArea>
    <c:legend>
      <c:legendPos val="r"/>
      <c:legendEntry>
        <c:idx val="1"/>
        <c:delete val="1"/>
      </c:legendEntry>
      <c:layout>
        <c:manualLayout>
          <c:xMode val="edge"/>
          <c:yMode val="edge"/>
          <c:x val="0.19775"/>
          <c:y val="0.57275"/>
          <c:w val="0.27625"/>
          <c:h val="0.130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Residential Natural Gas Projections by Region</a:t>
            </a:r>
          </a:p>
        </c:rich>
      </c:tx>
      <c:layout/>
      <c:spPr>
        <a:noFill/>
        <a:ln>
          <a:noFill/>
        </a:ln>
      </c:spPr>
    </c:title>
    <c:plotArea>
      <c:layout>
        <c:manualLayout>
          <c:xMode val="edge"/>
          <c:yMode val="edge"/>
          <c:x val="0.051"/>
          <c:y val="0.109"/>
          <c:w val="0.92325"/>
          <c:h val="0.861"/>
        </c:manualLayout>
      </c:layout>
      <c:areaChart>
        <c:grouping val="stacked"/>
        <c:varyColors val="0"/>
        <c:ser>
          <c:idx val="0"/>
          <c:order val="0"/>
          <c:tx>
            <c:strRef>
              <c:f>Residential!$J$27</c:f>
              <c:strCache>
                <c:ptCount val="1"/>
                <c:pt idx="0">
                  <c:v>PGE</c:v>
                </c:pt>
              </c:strCache>
            </c:strRef>
          </c:tx>
          <c:extLst>
            <c:ext xmlns:c14="http://schemas.microsoft.com/office/drawing/2007/8/2/chart" uri="{6F2FDCE9-48DA-4B69-8628-5D25D57E5C99}">
              <c14:invertSolidFillFmt>
                <c14:spPr>
                  <a:solidFill>
                    <a:srgbClr val="000000"/>
                  </a:solidFill>
                </c14:spPr>
              </c14:invertSolidFillFmt>
            </c:ext>
          </c:extLst>
          <c:cat>
            <c:numRef>
              <c:f>Residential!$I$33:$I$78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Residential!$J$33:$J$78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1"/>
          <c:order val="1"/>
          <c:tx>
            <c:strRef>
              <c:f>Residential!$K$27</c:f>
              <c:strCache>
                <c:ptCount val="1"/>
                <c:pt idx="0">
                  <c:v>SCG</c:v>
                </c:pt>
              </c:strCache>
            </c:strRef>
          </c:tx>
          <c:extLst>
            <c:ext xmlns:c14="http://schemas.microsoft.com/office/drawing/2007/8/2/chart" uri="{6F2FDCE9-48DA-4B69-8628-5D25D57E5C99}">
              <c14:invertSolidFillFmt>
                <c14:spPr>
                  <a:solidFill>
                    <a:srgbClr val="000000"/>
                  </a:solidFill>
                </c14:spPr>
              </c14:invertSolidFillFmt>
            </c:ext>
          </c:extLst>
          <c:cat>
            <c:numRef>
              <c:f>Residential!$I$33:$I$78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Residential!$K$33:$K$78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2"/>
          <c:order val="2"/>
          <c:tx>
            <c:strRef>
              <c:f>Residential!$L$27</c:f>
              <c:strCache>
                <c:ptCount val="1"/>
                <c:pt idx="0">
                  <c:v>SDGE</c:v>
                </c:pt>
              </c:strCache>
            </c:strRef>
          </c:tx>
          <c:extLst>
            <c:ext xmlns:c14="http://schemas.microsoft.com/office/drawing/2007/8/2/chart" uri="{6F2FDCE9-48DA-4B69-8628-5D25D57E5C99}">
              <c14:invertSolidFillFmt>
                <c14:spPr>
                  <a:solidFill>
                    <a:srgbClr val="000000"/>
                  </a:solidFill>
                </c14:spPr>
              </c14:invertSolidFillFmt>
            </c:ext>
          </c:extLst>
          <c:cat>
            <c:numRef>
              <c:f>Residential!$I$33:$I$78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Residential!$L$33:$L$78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1160587"/>
        <c:axId val="10445284"/>
      </c:areaChart>
      <c:catAx>
        <c:axId val="1160587"/>
        <c:scaling>
          <c:orientation val="minMax"/>
        </c:scaling>
        <c:axPos val="b"/>
        <c:delete val="0"/>
        <c:numFmt formatCode="General" sourceLinked="1"/>
        <c:majorTickMark val="out"/>
        <c:minorTickMark val="none"/>
        <c:tickLblPos val="nextTo"/>
        <c:crossAx val="10445284"/>
        <c:crosses val="autoZero"/>
        <c:auto val="1"/>
        <c:lblOffset val="100"/>
        <c:tickLblSkip val="5"/>
        <c:noMultiLvlLbl val="0"/>
      </c:catAx>
      <c:valAx>
        <c:axId val="10445284"/>
        <c:scaling>
          <c:orientation val="minMax"/>
        </c:scaling>
        <c:axPos val="l"/>
        <c:title>
          <c:tx>
            <c:rich>
              <a:bodyPr vert="horz" rot="-5400000" anchor="ctr"/>
              <a:lstStyle/>
              <a:p>
                <a:pPr algn="ctr">
                  <a:defRPr/>
                </a:pPr>
                <a:r>
                  <a:rPr lang="en-US" cap="none" sz="925" b="1" i="0" u="none" baseline="0">
                    <a:latin typeface="Arial"/>
                    <a:ea typeface="Arial"/>
                    <a:cs typeface="Arial"/>
                  </a:rPr>
                  <a:t>Annual energy consumption (106 therms)</a:t>
                </a:r>
              </a:p>
            </c:rich>
          </c:tx>
          <c:layout/>
          <c:overlay val="0"/>
          <c:spPr>
            <a:noFill/>
            <a:ln>
              <a:noFill/>
            </a:ln>
          </c:spPr>
        </c:title>
        <c:majorGridlines/>
        <c:delete val="0"/>
        <c:numFmt formatCode="General" sourceLinked="1"/>
        <c:majorTickMark val="out"/>
        <c:minorTickMark val="none"/>
        <c:tickLblPos val="nextTo"/>
        <c:crossAx val="1160587"/>
        <c:crossesAt val="1"/>
        <c:crossBetween val="midCat"/>
        <c:dispUnits/>
      </c:valAx>
      <c:spPr>
        <a:solidFill>
          <a:srgbClr val="FFFFFF"/>
        </a:solidFill>
        <a:ln w="12700">
          <a:solidFill>
            <a:srgbClr val="808080"/>
          </a:solidFill>
        </a:ln>
      </c:spPr>
    </c:plotArea>
    <c:legend>
      <c:legendPos val="r"/>
      <c:layout>
        <c:manualLayout>
          <c:xMode val="edge"/>
          <c:yMode val="edge"/>
          <c:x val="0.1355"/>
          <c:y val="0.1657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Residential Natural Gas Energy Intensity</a:t>
            </a:r>
          </a:p>
        </c:rich>
      </c:tx>
      <c:layout/>
      <c:spPr>
        <a:noFill/>
        <a:ln>
          <a:noFill/>
        </a:ln>
      </c:spPr>
    </c:title>
    <c:plotArea>
      <c:layout>
        <c:manualLayout>
          <c:xMode val="edge"/>
          <c:yMode val="edge"/>
          <c:x val="0.06875"/>
          <c:y val="0.109"/>
          <c:w val="0.89825"/>
          <c:h val="0.861"/>
        </c:manualLayout>
      </c:layout>
      <c:lineChart>
        <c:grouping val="standard"/>
        <c:varyColors val="0"/>
        <c:ser>
          <c:idx val="0"/>
          <c:order val="0"/>
          <c:tx>
            <c:v>Per household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Residential!$O$33:$O$78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Residential!$S$33:$S$78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1"/>
          <c:order val="1"/>
          <c:tx>
            <c:v>Per-capita</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Residential!$O$33:$O$78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Residential!$T$33:$T$78</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26898693"/>
        <c:axId val="40761646"/>
      </c:lineChart>
      <c:catAx>
        <c:axId val="26898693"/>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40761646"/>
        <c:crosses val="autoZero"/>
        <c:auto val="1"/>
        <c:lblOffset val="100"/>
        <c:tickLblSkip val="5"/>
        <c:noMultiLvlLbl val="0"/>
      </c:catAx>
      <c:valAx>
        <c:axId val="40761646"/>
        <c:scaling>
          <c:orientation val="minMax"/>
        </c:scaling>
        <c:axPos val="l"/>
        <c:title>
          <c:tx>
            <c:rich>
              <a:bodyPr vert="horz" rot="-5400000" anchor="ctr"/>
              <a:lstStyle/>
              <a:p>
                <a:pPr algn="ctr">
                  <a:defRPr/>
                </a:pPr>
                <a:r>
                  <a:rPr lang="en-US" cap="none" sz="875" b="1" i="0" u="none" baseline="0">
                    <a:latin typeface="Arial"/>
                    <a:ea typeface="Arial"/>
                    <a:cs typeface="Arial"/>
                  </a:rPr>
                  <a:t>Annual natural gas consumption (therms)</a:t>
                </a:r>
              </a:p>
            </c:rich>
          </c:tx>
          <c:layout>
            <c:manualLayout>
              <c:xMode val="factor"/>
              <c:yMode val="factor"/>
              <c:x val="-0.002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6898693"/>
        <c:crossesAt val="1"/>
        <c:crossBetween val="midCat"/>
        <c:dispUnits/>
      </c:valAx>
      <c:spPr>
        <a:solidFill>
          <a:srgbClr val="FFFFFF"/>
        </a:solidFill>
        <a:ln w="12700">
          <a:solidFill>
            <a:srgbClr val="808080"/>
          </a:solidFill>
        </a:ln>
      </c:spPr>
    </c:plotArea>
    <c:legend>
      <c:legendPos val="r"/>
      <c:layout>
        <c:manualLayout>
          <c:xMode val="edge"/>
          <c:yMode val="edge"/>
          <c:x val="0.17775"/>
          <c:y val="0.4272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Projections of California Commercial Natural Gas Consumption</a:t>
            </a:r>
          </a:p>
        </c:rich>
      </c:tx>
      <c:layout/>
      <c:spPr>
        <a:noFill/>
        <a:ln>
          <a:noFill/>
        </a:ln>
      </c:spPr>
    </c:title>
    <c:plotArea>
      <c:layout>
        <c:manualLayout>
          <c:xMode val="edge"/>
          <c:yMode val="edge"/>
          <c:x val="0.066"/>
          <c:y val="0.1295"/>
          <c:w val="0.88125"/>
          <c:h val="0.834"/>
        </c:manualLayout>
      </c:layout>
      <c:areaChart>
        <c:grouping val="standard"/>
        <c:varyColors val="0"/>
        <c:ser>
          <c:idx val="1"/>
          <c:order val="0"/>
          <c:tx>
            <c:v>Range of projections</c:v>
          </c:tx>
          <c:spPr>
            <a:solidFill>
              <a:srgbClr val="C0C0C0"/>
            </a:solidFill>
          </c:spPr>
          <c:extLst>
            <c:ext xmlns:c14="http://schemas.microsoft.com/office/drawing/2007/8/2/chart" uri="{6F2FDCE9-48DA-4B69-8628-5D25D57E5C99}">
              <c14:invertSolidFillFmt>
                <c14:spPr>
                  <a:solidFill>
                    <a:srgbClr val="FFFFFF"/>
                  </a:solidFill>
                </c14:spPr>
              </c14:invertSolidFillFmt>
            </c:ext>
          </c:extLst>
          <c:cat>
            <c:numRef>
              <c:f>Commercial!$A$34:$A$79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Commercial!$C$34:$C$79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3"/>
          <c:order val="2"/>
          <c:tx>
            <c:strRef>
              <c:f>Commercial!$E$27</c:f>
              <c:strCache>
                <c:ptCount val="1"/>
                <c:pt idx="0">
                  <c:v>High efficiency</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Commercial!$A$34:$A$79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Commercial!$E$34:$E$79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31310495"/>
        <c:axId val="13359000"/>
      </c:areaChart>
      <c:lineChart>
        <c:grouping val="standard"/>
        <c:varyColors val="0"/>
        <c:ser>
          <c:idx val="2"/>
          <c:order val="1"/>
          <c:tx>
            <c:strRef>
              <c:f>Commercial!$D$27</c:f>
              <c:strCache>
                <c:ptCount val="1"/>
                <c:pt idx="0">
                  <c:v>Baseline</c:v>
                </c:pt>
              </c:strCache>
            </c:strRef>
          </c:tx>
          <c:spPr>
            <a:ln w="381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Commercial!$A$34:$A$79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Commercial!$D$34:$D$79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31310495"/>
        <c:axId val="13359000"/>
      </c:lineChart>
      <c:catAx>
        <c:axId val="31310495"/>
        <c:scaling>
          <c:orientation val="minMax"/>
        </c:scaling>
        <c:axPos val="b"/>
        <c:delete val="0"/>
        <c:numFmt formatCode="General" sourceLinked="1"/>
        <c:majorTickMark val="out"/>
        <c:minorTickMark val="none"/>
        <c:tickLblPos val="nextTo"/>
        <c:crossAx val="13359000"/>
        <c:crosses val="autoZero"/>
        <c:auto val="1"/>
        <c:lblOffset val="100"/>
        <c:tickLblSkip val="5"/>
        <c:noMultiLvlLbl val="0"/>
      </c:catAx>
      <c:valAx>
        <c:axId val="13359000"/>
        <c:scaling>
          <c:orientation val="minMax"/>
        </c:scaling>
        <c:axPos val="l"/>
        <c:title>
          <c:tx>
            <c:rich>
              <a:bodyPr vert="horz" rot="-5400000" anchor="ctr"/>
              <a:lstStyle/>
              <a:p>
                <a:pPr algn="ctr">
                  <a:defRPr/>
                </a:pPr>
                <a:r>
                  <a:rPr lang="en-US" cap="none" sz="850" b="1" i="0" u="none" baseline="0">
                    <a:latin typeface="Arial"/>
                    <a:ea typeface="Arial"/>
                    <a:cs typeface="Arial"/>
                  </a:rPr>
                  <a:t>Annual energy consumption (10</a:t>
                </a:r>
                <a:r>
                  <a:rPr lang="en-US" cap="none" sz="850" b="1" i="0" u="none" baseline="30000">
                    <a:latin typeface="Arial"/>
                    <a:ea typeface="Arial"/>
                    <a:cs typeface="Arial"/>
                  </a:rPr>
                  <a:t>6</a:t>
                </a:r>
                <a:r>
                  <a:rPr lang="en-US" cap="none" sz="850" b="1" i="0" u="none" baseline="0">
                    <a:latin typeface="Arial"/>
                    <a:ea typeface="Arial"/>
                    <a:cs typeface="Arial"/>
                  </a:rPr>
                  <a:t> therms)</a:t>
                </a:r>
              </a:p>
            </c:rich>
          </c:tx>
          <c:layout/>
          <c:overlay val="0"/>
          <c:spPr>
            <a:noFill/>
            <a:ln>
              <a:noFill/>
            </a:ln>
          </c:spPr>
        </c:title>
        <c:majorGridlines/>
        <c:delete val="0"/>
        <c:numFmt formatCode="General" sourceLinked="1"/>
        <c:majorTickMark val="out"/>
        <c:minorTickMark val="none"/>
        <c:tickLblPos val="nextTo"/>
        <c:crossAx val="31310495"/>
        <c:crossesAt val="1"/>
        <c:crossBetween val="midCat"/>
        <c:dispUnits/>
      </c:valAx>
      <c:spPr>
        <a:solidFill>
          <a:srgbClr val="FFFFFF"/>
        </a:solidFill>
        <a:ln w="12700">
          <a:solidFill>
            <a:srgbClr val="808080"/>
          </a:solidFill>
        </a:ln>
      </c:spPr>
    </c:plotArea>
    <c:legend>
      <c:legendPos val="r"/>
      <c:legendEntry>
        <c:idx val="1"/>
        <c:delete val="1"/>
      </c:legendEntry>
      <c:layout>
        <c:manualLayout>
          <c:xMode val="edge"/>
          <c:yMode val="edge"/>
          <c:x val="0.172"/>
          <c:y val="0.56375"/>
          <c:w val="0.27275"/>
          <c:h val="0.122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0</xdr:rowOff>
    </xdr:from>
    <xdr:to>
      <xdr:col>5</xdr:col>
      <xdr:colOff>28575</xdr:colOff>
      <xdr:row>25</xdr:row>
      <xdr:rowOff>38100</xdr:rowOff>
    </xdr:to>
    <xdr:graphicFrame>
      <xdr:nvGraphicFramePr>
        <xdr:cNvPr id="1" name="Chart 2"/>
        <xdr:cNvGraphicFramePr/>
      </xdr:nvGraphicFramePr>
      <xdr:xfrm>
        <a:off x="123825" y="361950"/>
        <a:ext cx="5553075" cy="3762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8</xdr:col>
      <xdr:colOff>219075</xdr:colOff>
      <xdr:row>25</xdr:row>
      <xdr:rowOff>85725</xdr:rowOff>
    </xdr:to>
    <xdr:graphicFrame>
      <xdr:nvGraphicFramePr>
        <xdr:cNvPr id="1" name="Chart 1"/>
        <xdr:cNvGraphicFramePr/>
      </xdr:nvGraphicFramePr>
      <xdr:xfrm>
        <a:off x="609600" y="390525"/>
        <a:ext cx="5676900" cy="3771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6</xdr:col>
      <xdr:colOff>647700</xdr:colOff>
      <xdr:row>25</xdr:row>
      <xdr:rowOff>85725</xdr:rowOff>
    </xdr:to>
    <xdr:graphicFrame>
      <xdr:nvGraphicFramePr>
        <xdr:cNvPr id="1" name="Chart 1"/>
        <xdr:cNvGraphicFramePr/>
      </xdr:nvGraphicFramePr>
      <xdr:xfrm>
        <a:off x="609600" y="390525"/>
        <a:ext cx="5886450" cy="3771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0.367</cdr:x>
      <cdr:y>0.08075</cdr:y>
    </cdr:from>
    <cdr:to>
      <cdr:x>0.50725</cdr:x>
      <cdr:y>0.1205</cdr:y>
    </cdr:to>
    <cdr:grpSp>
      <cdr:nvGrpSpPr>
        <cdr:cNvPr id="1" name="Group 4"/>
        <cdr:cNvGrpSpPr>
          <a:grpSpLocks/>
        </cdr:cNvGrpSpPr>
      </cdr:nvGrpSpPr>
      <cdr:grpSpPr>
        <a:xfrm>
          <a:off x="1952625" y="295275"/>
          <a:ext cx="752475" cy="142875"/>
          <a:chOff x="2491633" y="350067"/>
          <a:chExt cx="895198" cy="170764"/>
        </a:xfrm>
        <a:solidFill>
          <a:srgbClr val="FFFFFF"/>
        </a:solidFill>
      </cdr:grpSpPr>
      <cdr:sp textlink="'Seasonal demand'!$H$2">
        <cdr:nvSpPr>
          <cdr:cNvPr id="2" name="TextBox 1"/>
          <cdr:cNvSpPr txBox="1">
            <a:spLocks noChangeArrowheads="1"/>
          </cdr:cNvSpPr>
        </cdr:nvSpPr>
        <cdr:spPr>
          <a:xfrm>
            <a:off x="2931175" y="350067"/>
            <a:ext cx="455656" cy="170764"/>
          </a:xfrm>
          <a:prstGeom prst="rect">
            <a:avLst/>
          </a:prstGeom>
          <a:noFill/>
          <a:ln w="9525" cmpd="sng">
            <a:noFill/>
          </a:ln>
        </cdr:spPr>
        <cdr:txBody>
          <a:bodyPr vertOverflow="clip" wrap="square"/>
          <a:p>
            <a:pPr algn="l">
              <a:defRPr/>
            </a:pPr>
            <a:fld id="{e69844ba-c406-4d22-b4e3-c3789f229430}" type="TxLink">
              <a:rPr lang="en-US" cap="none" sz="1000" b="1" i="0" u="none" baseline="0">
                <a:latin typeface="Arial"/>
                <a:ea typeface="Arial"/>
                <a:cs typeface="Arial"/>
              </a:rPr>
              <a:t>2006</a:t>
            </a:fld>
          </a:p>
        </cdr:txBody>
      </cdr:sp>
      <cdr:sp>
        <cdr:nvSpPr>
          <cdr:cNvPr id="3" name="TextBox 3"/>
          <cdr:cNvSpPr txBox="1">
            <a:spLocks noChangeArrowheads="1"/>
          </cdr:cNvSpPr>
        </cdr:nvSpPr>
        <cdr:spPr>
          <a:xfrm>
            <a:off x="2491633" y="350067"/>
            <a:ext cx="511382" cy="169825"/>
          </a:xfrm>
          <a:prstGeom prst="rect">
            <a:avLst/>
          </a:prstGeom>
          <a:noFill/>
          <a:ln w="9525" cmpd="sng">
            <a:noFill/>
          </a:ln>
        </cdr:spPr>
        <cdr:txBody>
          <a:bodyPr vertOverflow="clip" wrap="square"/>
          <a:p>
            <a:pPr algn="l">
              <a:defRPr/>
            </a:pPr>
            <a:r>
              <a:rPr lang="en-US" cap="none" sz="875" b="1" i="0" u="none" baseline="0">
                <a:latin typeface="Arial"/>
                <a:ea typeface="Arial"/>
                <a:cs typeface="Arial"/>
              </a:rPr>
              <a:t>Year:</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6</xdr:row>
      <xdr:rowOff>104775</xdr:rowOff>
    </xdr:from>
    <xdr:to>
      <xdr:col>16</xdr:col>
      <xdr:colOff>523875</xdr:colOff>
      <xdr:row>25</xdr:row>
      <xdr:rowOff>66675</xdr:rowOff>
    </xdr:to>
    <xdr:graphicFrame>
      <xdr:nvGraphicFramePr>
        <xdr:cNvPr id="1" name="Chart 4"/>
        <xdr:cNvGraphicFramePr/>
      </xdr:nvGraphicFramePr>
      <xdr:xfrm>
        <a:off x="5562600" y="1114425"/>
        <a:ext cx="5067300" cy="30384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xdr:row>
      <xdr:rowOff>9525</xdr:rowOff>
    </xdr:from>
    <xdr:to>
      <xdr:col>8</xdr:col>
      <xdr:colOff>114300</xdr:colOff>
      <xdr:row>25</xdr:row>
      <xdr:rowOff>152400</xdr:rowOff>
    </xdr:to>
    <xdr:graphicFrame>
      <xdr:nvGraphicFramePr>
        <xdr:cNvPr id="2" name="Chart 5"/>
        <xdr:cNvGraphicFramePr/>
      </xdr:nvGraphicFramePr>
      <xdr:xfrm>
        <a:off x="66675" y="533400"/>
        <a:ext cx="5343525" cy="37052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152400</xdr:rowOff>
    </xdr:from>
    <xdr:to>
      <xdr:col>7</xdr:col>
      <xdr:colOff>104775</xdr:colOff>
      <xdr:row>23</xdr:row>
      <xdr:rowOff>47625</xdr:rowOff>
    </xdr:to>
    <xdr:graphicFrame>
      <xdr:nvGraphicFramePr>
        <xdr:cNvPr id="1" name="Chart 1"/>
        <xdr:cNvGraphicFramePr/>
      </xdr:nvGraphicFramePr>
      <xdr:xfrm>
        <a:off x="47625" y="514350"/>
        <a:ext cx="4562475" cy="3295650"/>
      </xdr:xfrm>
      <a:graphic>
        <a:graphicData uri="http://schemas.openxmlformats.org/drawingml/2006/chart">
          <c:chart xmlns:c="http://schemas.openxmlformats.org/drawingml/2006/chart" r:id="rId1"/>
        </a:graphicData>
      </a:graphic>
    </xdr:graphicFrame>
    <xdr:clientData/>
  </xdr:twoCellAnchor>
  <xdr:twoCellAnchor>
    <xdr:from>
      <xdr:col>7</xdr:col>
      <xdr:colOff>133350</xdr:colOff>
      <xdr:row>2</xdr:row>
      <xdr:rowOff>152400</xdr:rowOff>
    </xdr:from>
    <xdr:to>
      <xdr:col>14</xdr:col>
      <xdr:colOff>552450</xdr:colOff>
      <xdr:row>23</xdr:row>
      <xdr:rowOff>47625</xdr:rowOff>
    </xdr:to>
    <xdr:graphicFrame>
      <xdr:nvGraphicFramePr>
        <xdr:cNvPr id="2" name="Chart 4"/>
        <xdr:cNvGraphicFramePr/>
      </xdr:nvGraphicFramePr>
      <xdr:xfrm>
        <a:off x="4638675" y="514350"/>
        <a:ext cx="4610100" cy="3295650"/>
      </xdr:xfrm>
      <a:graphic>
        <a:graphicData uri="http://schemas.openxmlformats.org/drawingml/2006/chart">
          <c:chart xmlns:c="http://schemas.openxmlformats.org/drawingml/2006/chart" r:id="rId2"/>
        </a:graphicData>
      </a:graphic>
    </xdr:graphicFrame>
    <xdr:clientData/>
  </xdr:twoCellAnchor>
  <xdr:twoCellAnchor>
    <xdr:from>
      <xdr:col>15</xdr:col>
      <xdr:colOff>38100</xdr:colOff>
      <xdr:row>2</xdr:row>
      <xdr:rowOff>152400</xdr:rowOff>
    </xdr:from>
    <xdr:to>
      <xdr:col>22</xdr:col>
      <xdr:colOff>190500</xdr:colOff>
      <xdr:row>23</xdr:row>
      <xdr:rowOff>47625</xdr:rowOff>
    </xdr:to>
    <xdr:graphicFrame>
      <xdr:nvGraphicFramePr>
        <xdr:cNvPr id="3" name="Chart 5"/>
        <xdr:cNvGraphicFramePr/>
      </xdr:nvGraphicFramePr>
      <xdr:xfrm>
        <a:off x="9324975" y="514350"/>
        <a:ext cx="4410075" cy="32956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38100</xdr:rowOff>
    </xdr:from>
    <xdr:to>
      <xdr:col>7</xdr:col>
      <xdr:colOff>447675</xdr:colOff>
      <xdr:row>24</xdr:row>
      <xdr:rowOff>104775</xdr:rowOff>
    </xdr:to>
    <xdr:graphicFrame>
      <xdr:nvGraphicFramePr>
        <xdr:cNvPr id="1" name="Chart 10"/>
        <xdr:cNvGraphicFramePr/>
      </xdr:nvGraphicFramePr>
      <xdr:xfrm>
        <a:off x="142875" y="590550"/>
        <a:ext cx="4629150" cy="34671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xdr:row>
      <xdr:rowOff>38100</xdr:rowOff>
    </xdr:from>
    <xdr:to>
      <xdr:col>16</xdr:col>
      <xdr:colOff>238125</xdr:colOff>
      <xdr:row>24</xdr:row>
      <xdr:rowOff>85725</xdr:rowOff>
    </xdr:to>
    <xdr:graphicFrame>
      <xdr:nvGraphicFramePr>
        <xdr:cNvPr id="2" name="Chart 12"/>
        <xdr:cNvGraphicFramePr/>
      </xdr:nvGraphicFramePr>
      <xdr:xfrm>
        <a:off x="4914900" y="590550"/>
        <a:ext cx="4962525" cy="3448050"/>
      </xdr:xfrm>
      <a:graphic>
        <a:graphicData uri="http://schemas.openxmlformats.org/drawingml/2006/chart">
          <c:chart xmlns:c="http://schemas.openxmlformats.org/drawingml/2006/chart" r:id="rId2"/>
        </a:graphicData>
      </a:graphic>
    </xdr:graphicFrame>
    <xdr:clientData/>
  </xdr:twoCellAnchor>
  <xdr:twoCellAnchor>
    <xdr:from>
      <xdr:col>16</xdr:col>
      <xdr:colOff>381000</xdr:colOff>
      <xdr:row>3</xdr:row>
      <xdr:rowOff>57150</xdr:rowOff>
    </xdr:from>
    <xdr:to>
      <xdr:col>47</xdr:col>
      <xdr:colOff>419100</xdr:colOff>
      <xdr:row>24</xdr:row>
      <xdr:rowOff>85725</xdr:rowOff>
    </xdr:to>
    <xdr:graphicFrame>
      <xdr:nvGraphicFramePr>
        <xdr:cNvPr id="3" name="Chart 15"/>
        <xdr:cNvGraphicFramePr/>
      </xdr:nvGraphicFramePr>
      <xdr:xfrm>
        <a:off x="10020300" y="609600"/>
        <a:ext cx="5353050" cy="342900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8</xdr:col>
      <xdr:colOff>38100</xdr:colOff>
      <xdr:row>21</xdr:row>
      <xdr:rowOff>123825</xdr:rowOff>
    </xdr:to>
    <xdr:graphicFrame>
      <xdr:nvGraphicFramePr>
        <xdr:cNvPr id="1" name="Chart 1"/>
        <xdr:cNvGraphicFramePr/>
      </xdr:nvGraphicFramePr>
      <xdr:xfrm>
        <a:off x="85725" y="495300"/>
        <a:ext cx="4676775" cy="2867025"/>
      </xdr:xfrm>
      <a:graphic>
        <a:graphicData uri="http://schemas.openxmlformats.org/drawingml/2006/chart">
          <c:chart xmlns:c="http://schemas.openxmlformats.org/drawingml/2006/chart" r:id="rId1"/>
        </a:graphicData>
      </a:graphic>
    </xdr:graphicFrame>
    <xdr:clientData/>
  </xdr:twoCellAnchor>
  <xdr:twoCellAnchor>
    <xdr:from>
      <xdr:col>8</xdr:col>
      <xdr:colOff>219075</xdr:colOff>
      <xdr:row>3</xdr:row>
      <xdr:rowOff>9525</xdr:rowOff>
    </xdr:from>
    <xdr:to>
      <xdr:col>16</xdr:col>
      <xdr:colOff>114300</xdr:colOff>
      <xdr:row>21</xdr:row>
      <xdr:rowOff>142875</xdr:rowOff>
    </xdr:to>
    <xdr:graphicFrame>
      <xdr:nvGraphicFramePr>
        <xdr:cNvPr id="2" name="Chart 4"/>
        <xdr:cNvGraphicFramePr/>
      </xdr:nvGraphicFramePr>
      <xdr:xfrm>
        <a:off x="4943475" y="504825"/>
        <a:ext cx="4619625" cy="28765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28575</xdr:rowOff>
    </xdr:from>
    <xdr:to>
      <xdr:col>8</xdr:col>
      <xdr:colOff>152400</xdr:colOff>
      <xdr:row>21</xdr:row>
      <xdr:rowOff>152400</xdr:rowOff>
    </xdr:to>
    <xdr:graphicFrame>
      <xdr:nvGraphicFramePr>
        <xdr:cNvPr id="1" name="Chart 3"/>
        <xdr:cNvGraphicFramePr/>
      </xdr:nvGraphicFramePr>
      <xdr:xfrm>
        <a:off x="47625" y="381000"/>
        <a:ext cx="4829175" cy="320040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2</xdr:row>
      <xdr:rowOff>28575</xdr:rowOff>
    </xdr:from>
    <xdr:to>
      <xdr:col>16</xdr:col>
      <xdr:colOff>152400</xdr:colOff>
      <xdr:row>22</xdr:row>
      <xdr:rowOff>0</xdr:rowOff>
    </xdr:to>
    <xdr:graphicFrame>
      <xdr:nvGraphicFramePr>
        <xdr:cNvPr id="2" name="Chart 4"/>
        <xdr:cNvGraphicFramePr/>
      </xdr:nvGraphicFramePr>
      <xdr:xfrm>
        <a:off x="4924425" y="381000"/>
        <a:ext cx="46767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D%202003\Comm\March192003Basecase\CommForecast&amp;Flspa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yan%20M\Desktop\Research\CA%20H2%20&amp;%20Electricity\Energy%20demand\Electricity\Working%20projections\Commercial%20electricity%20projec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idential%20natural%20gas%20projec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Ryan%20M\Desktop\Research\CA%20H2%20&amp;%20Electricity\Energy%20demand\Electricity\Working%20projections\Residential%20electricity%20proje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lspc"/>
      <sheetName val="Sheet1"/>
      <sheetName val="Sheet2"/>
      <sheetName val="Fcst&amp;Flspc"/>
      <sheetName val="Flspc Stock&amp;Additions"/>
      <sheetName val="EndUseStatewide"/>
      <sheetName val="ZipBYForecastClimateZone"/>
      <sheetName val="County-zone map"/>
      <sheetName val="zonesplits"/>
      <sheetName val="LA SPLITS"/>
    </sheetNames>
    <sheetDataSet>
      <sheetData sheetId="4">
        <row r="4">
          <cell r="B4" t="str">
            <v>Planning Area</v>
          </cell>
          <cell r="C4" t="str">
            <v>patotal</v>
          </cell>
          <cell r="D4" t="str">
            <v>Climate Zone</v>
          </cell>
          <cell r="E4" t="str">
            <v>YEAR</v>
          </cell>
          <cell r="F4" t="str">
            <v>Small Office</v>
          </cell>
          <cell r="G4" t="str">
            <v> RESTAURANTS</v>
          </cell>
          <cell r="H4" t="str">
            <v> OTHER RETAIL</v>
          </cell>
          <cell r="I4" t="str">
            <v> GROCERIES</v>
          </cell>
          <cell r="J4" t="str">
            <v> WAREHOUSES</v>
          </cell>
          <cell r="K4" t="str">
            <v> REFR. WAREHOUSES</v>
          </cell>
          <cell r="L4" t="str">
            <v> SCHOOLS</v>
          </cell>
          <cell r="M4" t="str">
            <v> COLLEGES</v>
          </cell>
          <cell r="N4" t="str">
            <v> HOSPITALS</v>
          </cell>
          <cell r="O4" t="str">
            <v> HOTELS &amp; MOTELS</v>
          </cell>
          <cell r="P4" t="str">
            <v> MISCELLANEOUS</v>
          </cell>
          <cell r="Q4" t="str">
            <v> L. OFFICE</v>
          </cell>
          <cell r="R4" t="str">
            <v>TOTAL</v>
          </cell>
          <cell r="T4" t="str">
            <v>SML-OFF. ADDITIONS</v>
          </cell>
          <cell r="U4" t="str">
            <v>RESTAUR. ADDITIONS</v>
          </cell>
          <cell r="V4" t="str">
            <v>RETAIL ADDITIONS</v>
          </cell>
          <cell r="W4" t="str">
            <v>FOOD Stores ADDITIONS</v>
          </cell>
          <cell r="X4" t="str">
            <v>Nonrefridg. Warehouse  ADDITIONS</v>
          </cell>
          <cell r="Y4" t="str">
            <v>Refridg. Warehouse  ADDITIONS</v>
          </cell>
          <cell r="Z4" t="str">
            <v>ELEM SCH ADDITIONS</v>
          </cell>
          <cell r="AA4" t="str">
            <v>UNIV/COL ADDITIONS</v>
          </cell>
          <cell r="AB4" t="str">
            <v>HOSPITAL ADDITIONS</v>
          </cell>
          <cell r="AC4" t="str">
            <v>HTL/MTL ADDITIONS</v>
          </cell>
          <cell r="AD4" t="str">
            <v>MISCELL. ADDITIONS</v>
          </cell>
          <cell r="AE4" t="str">
            <v>LRG-OFF. ADDITIONS</v>
          </cell>
          <cell r="AF4" t="str">
            <v>TOTAL ADDITIONS</v>
          </cell>
        </row>
        <row r="5">
          <cell r="A5" t="str">
            <v>11975</v>
          </cell>
          <cell r="B5" t="str">
            <v>PGE</v>
          </cell>
          <cell r="D5">
            <v>1</v>
          </cell>
          <cell r="E5">
            <v>1975</v>
          </cell>
          <cell r="F5">
            <v>5.244</v>
          </cell>
          <cell r="G5">
            <v>2.4393</v>
          </cell>
          <cell r="H5">
            <v>6.6614</v>
          </cell>
          <cell r="I5">
            <v>2.3648</v>
          </cell>
          <cell r="J5">
            <v>1.7831</v>
          </cell>
          <cell r="K5">
            <v>0.0937</v>
          </cell>
          <cell r="L5">
            <v>6.57</v>
          </cell>
          <cell r="M5">
            <v>3.9938</v>
          </cell>
          <cell r="N5">
            <v>3.0806</v>
          </cell>
          <cell r="O5">
            <v>1.6458</v>
          </cell>
          <cell r="P5">
            <v>7.5401</v>
          </cell>
          <cell r="Q5">
            <v>3.7236</v>
          </cell>
          <cell r="R5">
            <v>45.1402</v>
          </cell>
          <cell r="S5">
            <v>1.8767999999999998</v>
          </cell>
          <cell r="T5">
            <v>0.1684</v>
          </cell>
          <cell r="U5">
            <v>0.0338</v>
          </cell>
          <cell r="V5">
            <v>0.0783</v>
          </cell>
          <cell r="W5">
            <v>0.0278</v>
          </cell>
          <cell r="X5">
            <v>0.022</v>
          </cell>
          <cell r="Y5">
            <v>0.0012</v>
          </cell>
          <cell r="Z5">
            <v>0.2278</v>
          </cell>
          <cell r="AA5">
            <v>0.0327</v>
          </cell>
          <cell r="AB5">
            <v>0.1013</v>
          </cell>
          <cell r="AC5">
            <v>0.0268</v>
          </cell>
          <cell r="AD5">
            <v>0.1933</v>
          </cell>
          <cell r="AE5">
            <v>0.0309</v>
          </cell>
          <cell r="AF5">
            <v>0.0088</v>
          </cell>
        </row>
        <row r="6">
          <cell r="A6" t="str">
            <v>11976</v>
          </cell>
          <cell r="B6" t="str">
            <v>PGE</v>
          </cell>
          <cell r="D6">
            <v>1</v>
          </cell>
          <cell r="E6">
            <v>1976</v>
          </cell>
          <cell r="F6">
            <v>5.3035</v>
          </cell>
          <cell r="G6">
            <v>2.4427</v>
          </cell>
          <cell r="H6">
            <v>6.7313</v>
          </cell>
          <cell r="I6">
            <v>2.3896</v>
          </cell>
          <cell r="J6">
            <v>1.9107</v>
          </cell>
          <cell r="K6">
            <v>0.1004</v>
          </cell>
          <cell r="L6">
            <v>6.8958</v>
          </cell>
          <cell r="M6">
            <v>4.1784</v>
          </cell>
          <cell r="N6">
            <v>3.103</v>
          </cell>
          <cell r="O6">
            <v>1.819</v>
          </cell>
          <cell r="P6">
            <v>7.8659</v>
          </cell>
          <cell r="Q6">
            <v>3.8176</v>
          </cell>
          <cell r="R6">
            <v>46.557900000000004</v>
          </cell>
          <cell r="S6">
            <v>2.0111</v>
          </cell>
          <cell r="T6">
            <v>0.0682</v>
          </cell>
          <cell r="U6">
            <v>0.005</v>
          </cell>
          <cell r="V6">
            <v>0.0765</v>
          </cell>
          <cell r="W6">
            <v>0.0272</v>
          </cell>
          <cell r="X6">
            <v>0.1294</v>
          </cell>
          <cell r="Y6">
            <v>0.0068</v>
          </cell>
          <cell r="Z6">
            <v>0.3294</v>
          </cell>
          <cell r="AA6">
            <v>0.1867</v>
          </cell>
          <cell r="AB6">
            <v>0.0243</v>
          </cell>
          <cell r="AC6">
            <v>0.1741</v>
          </cell>
          <cell r="AD6">
            <v>0.3332</v>
          </cell>
          <cell r="AE6">
            <v>0.0981</v>
          </cell>
          <cell r="AF6">
            <v>0.0027</v>
          </cell>
        </row>
        <row r="7">
          <cell r="A7" t="str">
            <v>11977</v>
          </cell>
          <cell r="B7" t="str">
            <v>PGE</v>
          </cell>
          <cell r="D7">
            <v>1</v>
          </cell>
          <cell r="E7">
            <v>1977</v>
          </cell>
          <cell r="F7">
            <v>5.3598</v>
          </cell>
          <cell r="G7">
            <v>2.4611</v>
          </cell>
          <cell r="H7">
            <v>6.9952</v>
          </cell>
          <cell r="I7">
            <v>2.4833</v>
          </cell>
          <cell r="J7">
            <v>1.9195</v>
          </cell>
          <cell r="K7">
            <v>0.1009</v>
          </cell>
          <cell r="L7">
            <v>6.931</v>
          </cell>
          <cell r="M7">
            <v>4.251</v>
          </cell>
          <cell r="N7">
            <v>3.1388</v>
          </cell>
          <cell r="O7">
            <v>1.82</v>
          </cell>
          <cell r="P7">
            <v>7.9609</v>
          </cell>
          <cell r="Q7">
            <v>3.8436</v>
          </cell>
          <cell r="R7">
            <v>47.265100000000004</v>
          </cell>
          <cell r="S7">
            <v>2.0204</v>
          </cell>
          <cell r="T7">
            <v>0.066</v>
          </cell>
          <cell r="U7">
            <v>0.0203</v>
          </cell>
          <cell r="V7">
            <v>0.2716</v>
          </cell>
          <cell r="W7">
            <v>0.0964</v>
          </cell>
          <cell r="X7">
            <v>0.0109</v>
          </cell>
          <cell r="Y7">
            <v>0.0006</v>
          </cell>
          <cell r="Z7">
            <v>0.0392</v>
          </cell>
          <cell r="AA7">
            <v>0.0752</v>
          </cell>
          <cell r="AB7">
            <v>0.0378</v>
          </cell>
          <cell r="AC7">
            <v>0.0022</v>
          </cell>
          <cell r="AD7">
            <v>0.1034</v>
          </cell>
          <cell r="AE7">
            <v>0.0307</v>
          </cell>
          <cell r="AF7">
            <v>0.001</v>
          </cell>
        </row>
        <row r="8">
          <cell r="A8" t="str">
            <v>11978</v>
          </cell>
          <cell r="B8" t="str">
            <v>PGE</v>
          </cell>
          <cell r="D8">
            <v>1</v>
          </cell>
          <cell r="E8">
            <v>1978</v>
          </cell>
          <cell r="F8">
            <v>5.4938</v>
          </cell>
          <cell r="G8">
            <v>2.4835</v>
          </cell>
          <cell r="H8">
            <v>7.389</v>
          </cell>
          <cell r="I8">
            <v>2.6232</v>
          </cell>
          <cell r="J8">
            <v>1.9918</v>
          </cell>
          <cell r="K8">
            <v>0.1047</v>
          </cell>
          <cell r="L8">
            <v>7.2169</v>
          </cell>
          <cell r="M8">
            <v>4.2732</v>
          </cell>
          <cell r="N8">
            <v>3.2573</v>
          </cell>
          <cell r="O8">
            <v>1.8226</v>
          </cell>
          <cell r="P8">
            <v>8.1616</v>
          </cell>
          <cell r="Q8">
            <v>3.8436</v>
          </cell>
          <cell r="R8">
            <v>48.6612</v>
          </cell>
          <cell r="S8">
            <v>2.0965</v>
          </cell>
          <cell r="T8">
            <v>0.1449</v>
          </cell>
          <cell r="U8">
            <v>0.0245</v>
          </cell>
          <cell r="V8">
            <v>0.4026</v>
          </cell>
          <cell r="W8">
            <v>0.1429</v>
          </cell>
          <cell r="X8">
            <v>0.0746</v>
          </cell>
          <cell r="Y8">
            <v>0.0039</v>
          </cell>
          <cell r="Z8">
            <v>0.2901</v>
          </cell>
          <cell r="AA8">
            <v>0.0249</v>
          </cell>
          <cell r="AB8">
            <v>0.1208</v>
          </cell>
          <cell r="AC8">
            <v>0.0038</v>
          </cell>
          <cell r="AD8">
            <v>0.2099</v>
          </cell>
          <cell r="AE8">
            <v>0</v>
          </cell>
          <cell r="AF8">
            <v>0</v>
          </cell>
        </row>
        <row r="9">
          <cell r="A9" t="str">
            <v>11979</v>
          </cell>
          <cell r="B9" t="str">
            <v>PGE</v>
          </cell>
          <cell r="D9">
            <v>1</v>
          </cell>
          <cell r="E9">
            <v>1979</v>
          </cell>
          <cell r="F9">
            <v>5.622</v>
          </cell>
          <cell r="G9">
            <v>2.4927</v>
          </cell>
          <cell r="H9">
            <v>7.6891</v>
          </cell>
          <cell r="I9">
            <v>2.7297</v>
          </cell>
          <cell r="J9">
            <v>2.0145</v>
          </cell>
          <cell r="K9">
            <v>0.1059</v>
          </cell>
          <cell r="L9">
            <v>7.2925</v>
          </cell>
          <cell r="M9">
            <v>4.2977</v>
          </cell>
          <cell r="N9">
            <v>3.2616</v>
          </cell>
          <cell r="O9">
            <v>1.888</v>
          </cell>
          <cell r="P9">
            <v>8.3243</v>
          </cell>
          <cell r="Q9">
            <v>3.8436</v>
          </cell>
          <cell r="R9">
            <v>49.561600000000006</v>
          </cell>
          <cell r="S9">
            <v>2.1204</v>
          </cell>
          <cell r="T9">
            <v>0.1406</v>
          </cell>
          <cell r="U9">
            <v>0.0116</v>
          </cell>
          <cell r="V9">
            <v>0.3102</v>
          </cell>
          <cell r="W9">
            <v>0.1101</v>
          </cell>
          <cell r="X9">
            <v>0.0253</v>
          </cell>
          <cell r="Y9">
            <v>0.0013</v>
          </cell>
          <cell r="Z9">
            <v>0.0804</v>
          </cell>
          <cell r="AA9">
            <v>0.0274</v>
          </cell>
          <cell r="AB9">
            <v>0.0068</v>
          </cell>
          <cell r="AC9">
            <v>0.0667</v>
          </cell>
          <cell r="AD9">
            <v>0.1733</v>
          </cell>
          <cell r="AE9">
            <v>0</v>
          </cell>
          <cell r="AF9">
            <v>0.0134</v>
          </cell>
        </row>
        <row r="10">
          <cell r="A10" t="str">
            <v>11980</v>
          </cell>
          <cell r="B10" t="str">
            <v>PGE</v>
          </cell>
          <cell r="D10">
            <v>1</v>
          </cell>
          <cell r="E10">
            <v>1980</v>
          </cell>
          <cell r="F10">
            <v>5.7994</v>
          </cell>
          <cell r="G10">
            <v>2.4959</v>
          </cell>
          <cell r="H10">
            <v>8.0624</v>
          </cell>
          <cell r="I10">
            <v>2.8623</v>
          </cell>
          <cell r="J10">
            <v>2.063</v>
          </cell>
          <cell r="K10">
            <v>0.1084</v>
          </cell>
          <cell r="L10">
            <v>7.3606</v>
          </cell>
          <cell r="M10">
            <v>4.3171</v>
          </cell>
          <cell r="N10">
            <v>3.3583</v>
          </cell>
          <cell r="O10">
            <v>1.9341</v>
          </cell>
          <cell r="P10">
            <v>8.5195</v>
          </cell>
          <cell r="Q10">
            <v>3.9316</v>
          </cell>
          <cell r="R10">
            <v>50.81260000000001</v>
          </cell>
          <cell r="S10">
            <v>2.1714</v>
          </cell>
          <cell r="T10">
            <v>0.1914</v>
          </cell>
          <cell r="U10">
            <v>0.0058</v>
          </cell>
          <cell r="V10">
            <v>0.3846</v>
          </cell>
          <cell r="W10">
            <v>0.1365</v>
          </cell>
          <cell r="X10">
            <v>0.0515</v>
          </cell>
          <cell r="Y10">
            <v>0.0027</v>
          </cell>
          <cell r="Z10">
            <v>0.0734</v>
          </cell>
          <cell r="AA10">
            <v>0.0227</v>
          </cell>
          <cell r="AB10">
            <v>0.0995</v>
          </cell>
          <cell r="AC10">
            <v>0.0476</v>
          </cell>
          <cell r="AD10">
            <v>0.2071</v>
          </cell>
          <cell r="AE10">
            <v>0.1055</v>
          </cell>
          <cell r="AF10">
            <v>0.0384</v>
          </cell>
        </row>
        <row r="11">
          <cell r="A11" t="str">
            <v>11981</v>
          </cell>
          <cell r="B11" t="str">
            <v>PGE</v>
          </cell>
          <cell r="D11">
            <v>1</v>
          </cell>
          <cell r="E11">
            <v>1981</v>
          </cell>
          <cell r="F11">
            <v>5.8723</v>
          </cell>
          <cell r="G11">
            <v>2.4959</v>
          </cell>
          <cell r="H11">
            <v>8.303</v>
          </cell>
          <cell r="I11">
            <v>2.9477</v>
          </cell>
          <cell r="J11">
            <v>2.2163</v>
          </cell>
          <cell r="K11">
            <v>0.1165</v>
          </cell>
          <cell r="L11">
            <v>7.4006</v>
          </cell>
          <cell r="M11">
            <v>4.3283</v>
          </cell>
          <cell r="N11">
            <v>3.3718</v>
          </cell>
          <cell r="O11">
            <v>1.9459</v>
          </cell>
          <cell r="P11">
            <v>8.7784</v>
          </cell>
          <cell r="Q11">
            <v>3.9316</v>
          </cell>
          <cell r="R11">
            <v>51.7083</v>
          </cell>
          <cell r="S11">
            <v>2.3327999999999998</v>
          </cell>
          <cell r="T11">
            <v>0.0888</v>
          </cell>
          <cell r="U11">
            <v>0.0026</v>
          </cell>
          <cell r="V11">
            <v>0.2535</v>
          </cell>
          <cell r="W11">
            <v>0.09</v>
          </cell>
          <cell r="X11">
            <v>0.1566</v>
          </cell>
          <cell r="Y11">
            <v>0.0082</v>
          </cell>
          <cell r="Z11">
            <v>0.0458</v>
          </cell>
          <cell r="AA11">
            <v>0.0149</v>
          </cell>
          <cell r="AB11">
            <v>0.0166</v>
          </cell>
          <cell r="AC11">
            <v>0.0136</v>
          </cell>
          <cell r="AD11">
            <v>0.2725</v>
          </cell>
          <cell r="AE11">
            <v>0</v>
          </cell>
          <cell r="AF11">
            <v>0.001</v>
          </cell>
        </row>
        <row r="12">
          <cell r="A12" t="str">
            <v>11982</v>
          </cell>
          <cell r="B12" t="str">
            <v>PGE</v>
          </cell>
          <cell r="D12">
            <v>1</v>
          </cell>
          <cell r="E12">
            <v>1982</v>
          </cell>
          <cell r="F12">
            <v>5.959</v>
          </cell>
          <cell r="G12">
            <v>2.5</v>
          </cell>
          <cell r="H12">
            <v>8.67</v>
          </cell>
          <cell r="I12">
            <v>3.078</v>
          </cell>
          <cell r="J12">
            <v>2.264</v>
          </cell>
          <cell r="K12">
            <v>0.119</v>
          </cell>
          <cell r="L12">
            <v>7.445</v>
          </cell>
          <cell r="M12">
            <v>4.398</v>
          </cell>
          <cell r="N12">
            <v>3.44</v>
          </cell>
          <cell r="O12">
            <v>1.969</v>
          </cell>
          <cell r="P12">
            <v>8.946</v>
          </cell>
          <cell r="Q12">
            <v>3.977</v>
          </cell>
          <cell r="R12">
            <v>52.764999999999986</v>
          </cell>
          <cell r="S12">
            <v>2.383</v>
          </cell>
          <cell r="T12">
            <v>0.1044</v>
          </cell>
          <cell r="U12">
            <v>0.0079</v>
          </cell>
          <cell r="V12">
            <v>0.3814</v>
          </cell>
          <cell r="W12">
            <v>0.1354</v>
          </cell>
          <cell r="X12">
            <v>0.0516</v>
          </cell>
          <cell r="Y12">
            <v>0.0027</v>
          </cell>
          <cell r="Z12">
            <v>0.0508</v>
          </cell>
          <cell r="AA12">
            <v>0.0738</v>
          </cell>
          <cell r="AB12">
            <v>0.0717</v>
          </cell>
          <cell r="AC12">
            <v>0.025</v>
          </cell>
          <cell r="AD12">
            <v>0.183</v>
          </cell>
          <cell r="AE12">
            <v>0.0614</v>
          </cell>
          <cell r="AF12">
            <v>0.0048</v>
          </cell>
        </row>
        <row r="13">
          <cell r="A13" t="str">
            <v>11983</v>
          </cell>
          <cell r="B13" t="str">
            <v>PGE</v>
          </cell>
          <cell r="D13">
            <v>1</v>
          </cell>
          <cell r="E13">
            <v>1983</v>
          </cell>
          <cell r="F13">
            <v>5.9806</v>
          </cell>
          <cell r="G13">
            <v>2.5023</v>
          </cell>
          <cell r="H13">
            <v>8.6821</v>
          </cell>
          <cell r="I13">
            <v>3.0823</v>
          </cell>
          <cell r="J13">
            <v>2.2815</v>
          </cell>
          <cell r="K13">
            <v>0.1199</v>
          </cell>
          <cell r="L13">
            <v>7.5209</v>
          </cell>
          <cell r="M13">
            <v>4.417</v>
          </cell>
          <cell r="N13">
            <v>3.4813</v>
          </cell>
          <cell r="O13">
            <v>2.1546</v>
          </cell>
          <cell r="P13">
            <v>9.1258</v>
          </cell>
          <cell r="Q13">
            <v>3.977</v>
          </cell>
          <cell r="R13">
            <v>53.3253</v>
          </cell>
          <cell r="S13">
            <v>2.4013999999999998</v>
          </cell>
          <cell r="T13">
            <v>0.0415</v>
          </cell>
          <cell r="U13">
            <v>0.0061</v>
          </cell>
          <cell r="V13">
            <v>0.0285</v>
          </cell>
          <cell r="W13">
            <v>0.0101</v>
          </cell>
          <cell r="X13">
            <v>0.0217</v>
          </cell>
          <cell r="Y13">
            <v>0.0011</v>
          </cell>
          <cell r="Z13">
            <v>0.083</v>
          </cell>
          <cell r="AA13">
            <v>0.0236</v>
          </cell>
          <cell r="AB13">
            <v>0.0452</v>
          </cell>
          <cell r="AC13">
            <v>0.1878</v>
          </cell>
          <cell r="AD13">
            <v>0.197</v>
          </cell>
          <cell r="AE13">
            <v>0</v>
          </cell>
          <cell r="AF13">
            <v>0.0674</v>
          </cell>
        </row>
        <row r="14">
          <cell r="A14" t="str">
            <v>11984</v>
          </cell>
          <cell r="B14" t="str">
            <v>PGE</v>
          </cell>
          <cell r="D14">
            <v>1</v>
          </cell>
          <cell r="E14">
            <v>1984</v>
          </cell>
          <cell r="F14">
            <v>6.0441</v>
          </cell>
          <cell r="G14">
            <v>2.5231</v>
          </cell>
          <cell r="H14">
            <v>8.7661</v>
          </cell>
          <cell r="I14">
            <v>3.1121</v>
          </cell>
          <cell r="J14">
            <v>2.3452</v>
          </cell>
          <cell r="K14">
            <v>0.1233</v>
          </cell>
          <cell r="L14">
            <v>7.633</v>
          </cell>
          <cell r="M14">
            <v>4.4239</v>
          </cell>
          <cell r="N14">
            <v>3.5124</v>
          </cell>
          <cell r="O14">
            <v>2.1906</v>
          </cell>
          <cell r="P14">
            <v>9.2264</v>
          </cell>
          <cell r="Q14">
            <v>3.977</v>
          </cell>
          <cell r="R14">
            <v>53.877199999999995</v>
          </cell>
          <cell r="S14">
            <v>2.4685</v>
          </cell>
          <cell r="T14">
            <v>0.0859</v>
          </cell>
          <cell r="U14">
            <v>0.0251</v>
          </cell>
          <cell r="V14">
            <v>0.102</v>
          </cell>
          <cell r="W14">
            <v>0.0362</v>
          </cell>
          <cell r="X14">
            <v>0.0685</v>
          </cell>
          <cell r="Y14">
            <v>0.0036</v>
          </cell>
          <cell r="Z14">
            <v>0.1199</v>
          </cell>
          <cell r="AA14">
            <v>0.0119</v>
          </cell>
          <cell r="AB14">
            <v>0.0353</v>
          </cell>
          <cell r="AC14">
            <v>0.0386</v>
          </cell>
          <cell r="AD14">
            <v>0.1201</v>
          </cell>
          <cell r="AE14">
            <v>0</v>
          </cell>
          <cell r="AF14">
            <v>0</v>
          </cell>
        </row>
        <row r="15">
          <cell r="A15" t="str">
            <v>11985</v>
          </cell>
          <cell r="B15" t="str">
            <v>PGE</v>
          </cell>
          <cell r="D15">
            <v>1</v>
          </cell>
          <cell r="E15">
            <v>1985</v>
          </cell>
          <cell r="F15">
            <v>6.0968</v>
          </cell>
          <cell r="G15">
            <v>2.5431</v>
          </cell>
          <cell r="H15">
            <v>9.1449</v>
          </cell>
          <cell r="I15">
            <v>3.2466</v>
          </cell>
          <cell r="J15">
            <v>2.486</v>
          </cell>
          <cell r="K15">
            <v>0.1307</v>
          </cell>
          <cell r="L15">
            <v>7.807</v>
          </cell>
          <cell r="M15">
            <v>4.4433</v>
          </cell>
          <cell r="N15">
            <v>3.5498</v>
          </cell>
          <cell r="O15">
            <v>2.5121</v>
          </cell>
          <cell r="P15">
            <v>9.3594</v>
          </cell>
          <cell r="Q15">
            <v>3.977</v>
          </cell>
          <cell r="R15">
            <v>55.2967</v>
          </cell>
          <cell r="S15">
            <v>2.6167000000000002</v>
          </cell>
          <cell r="T15">
            <v>0.0778</v>
          </cell>
          <cell r="U15">
            <v>0.025</v>
          </cell>
          <cell r="V15">
            <v>0.3992</v>
          </cell>
          <cell r="W15">
            <v>0.1418</v>
          </cell>
          <cell r="X15">
            <v>0.1462</v>
          </cell>
          <cell r="Y15">
            <v>0.0077</v>
          </cell>
          <cell r="Z15">
            <v>0.1829</v>
          </cell>
          <cell r="AA15">
            <v>0.025</v>
          </cell>
          <cell r="AB15">
            <v>0.0422</v>
          </cell>
          <cell r="AC15">
            <v>0.3243</v>
          </cell>
          <cell r="AD15">
            <v>0.1548</v>
          </cell>
          <cell r="AE15">
            <v>0</v>
          </cell>
          <cell r="AF15">
            <v>0</v>
          </cell>
        </row>
        <row r="16">
          <cell r="A16" t="str">
            <v>11986</v>
          </cell>
          <cell r="B16" t="str">
            <v>PGE</v>
          </cell>
          <cell r="D16">
            <v>1</v>
          </cell>
          <cell r="E16">
            <v>1986</v>
          </cell>
          <cell r="F16">
            <v>6.1944</v>
          </cell>
          <cell r="G16">
            <v>2.6023</v>
          </cell>
          <cell r="H16">
            <v>9.3992</v>
          </cell>
          <cell r="I16">
            <v>3.3369</v>
          </cell>
          <cell r="J16">
            <v>2.6921</v>
          </cell>
          <cell r="K16">
            <v>0.1415</v>
          </cell>
          <cell r="L16">
            <v>7.8766</v>
          </cell>
          <cell r="M16">
            <v>4.4895</v>
          </cell>
          <cell r="N16">
            <v>3.6258</v>
          </cell>
          <cell r="O16">
            <v>2.6246</v>
          </cell>
          <cell r="P16">
            <v>9.6</v>
          </cell>
          <cell r="Q16">
            <v>3.977</v>
          </cell>
          <cell r="R16">
            <v>56.5599</v>
          </cell>
          <cell r="S16">
            <v>2.8336</v>
          </cell>
          <cell r="T16">
            <v>0.1259</v>
          </cell>
          <cell r="U16">
            <v>0.0647</v>
          </cell>
          <cell r="V16">
            <v>0.2777</v>
          </cell>
          <cell r="W16">
            <v>0.0986</v>
          </cell>
          <cell r="X16">
            <v>0.2124</v>
          </cell>
          <cell r="Y16">
            <v>0.0112</v>
          </cell>
          <cell r="Z16">
            <v>0.0794</v>
          </cell>
          <cell r="AA16">
            <v>0.0523</v>
          </cell>
          <cell r="AB16">
            <v>0.0812</v>
          </cell>
          <cell r="AC16">
            <v>0.116</v>
          </cell>
          <cell r="AD16">
            <v>0.2653</v>
          </cell>
          <cell r="AE16">
            <v>0.0287</v>
          </cell>
          <cell r="AF16">
            <v>0.006</v>
          </cell>
        </row>
        <row r="17">
          <cell r="A17" t="str">
            <v>11987</v>
          </cell>
          <cell r="B17" t="str">
            <v>PGE</v>
          </cell>
          <cell r="D17">
            <v>1</v>
          </cell>
          <cell r="E17">
            <v>1987</v>
          </cell>
          <cell r="F17">
            <v>6.2462</v>
          </cell>
          <cell r="G17">
            <v>2.6101</v>
          </cell>
          <cell r="H17">
            <v>9.5477</v>
          </cell>
          <cell r="I17">
            <v>3.3897</v>
          </cell>
          <cell r="J17">
            <v>2.8873</v>
          </cell>
          <cell r="K17">
            <v>0.1518</v>
          </cell>
          <cell r="L17">
            <v>7.918</v>
          </cell>
          <cell r="M17">
            <v>4.545</v>
          </cell>
          <cell r="N17">
            <v>3.7433</v>
          </cell>
          <cell r="O17">
            <v>2.6418</v>
          </cell>
          <cell r="P17">
            <v>9.9497</v>
          </cell>
          <cell r="Q17">
            <v>4.2457</v>
          </cell>
          <cell r="R17">
            <v>57.87630000000001</v>
          </cell>
          <cell r="S17">
            <v>3.0391000000000004</v>
          </cell>
          <cell r="T17">
            <v>0.0834</v>
          </cell>
          <cell r="U17">
            <v>0.0142</v>
          </cell>
          <cell r="V17">
            <v>0.1746</v>
          </cell>
          <cell r="W17">
            <v>0.062</v>
          </cell>
          <cell r="X17">
            <v>0.2023</v>
          </cell>
          <cell r="Y17">
            <v>0.0106</v>
          </cell>
          <cell r="Z17">
            <v>0.0522</v>
          </cell>
          <cell r="AA17">
            <v>0.0623</v>
          </cell>
          <cell r="AB17">
            <v>0.1233</v>
          </cell>
          <cell r="AC17">
            <v>0.021</v>
          </cell>
          <cell r="AD17">
            <v>0.3776</v>
          </cell>
          <cell r="AE17">
            <v>0.3013</v>
          </cell>
          <cell r="AF17">
            <v>0.004</v>
          </cell>
        </row>
        <row r="18">
          <cell r="A18" t="str">
            <v>11988</v>
          </cell>
          <cell r="B18" t="str">
            <v>PGE</v>
          </cell>
          <cell r="D18">
            <v>1</v>
          </cell>
          <cell r="E18">
            <v>1988</v>
          </cell>
          <cell r="F18">
            <v>6.4111</v>
          </cell>
          <cell r="G18">
            <v>2.6101</v>
          </cell>
          <cell r="H18">
            <v>10.5038</v>
          </cell>
          <cell r="I18">
            <v>3.7291</v>
          </cell>
          <cell r="J18">
            <v>3.0419</v>
          </cell>
          <cell r="K18">
            <v>0.1599</v>
          </cell>
          <cell r="L18">
            <v>8.0198</v>
          </cell>
          <cell r="M18">
            <v>4.5904</v>
          </cell>
          <cell r="N18">
            <v>3.8114</v>
          </cell>
          <cell r="O18">
            <v>2.6926</v>
          </cell>
          <cell r="P18">
            <v>10.1927</v>
          </cell>
          <cell r="Q18">
            <v>4.2457</v>
          </cell>
          <cell r="R18">
            <v>60.008500000000005</v>
          </cell>
          <cell r="S18">
            <v>3.2018</v>
          </cell>
          <cell r="T18">
            <v>0.2002</v>
          </cell>
          <cell r="U18">
            <v>0.0033</v>
          </cell>
          <cell r="V18">
            <v>0.9853</v>
          </cell>
          <cell r="W18">
            <v>0.3499</v>
          </cell>
          <cell r="X18">
            <v>0.1625</v>
          </cell>
          <cell r="Y18">
            <v>0.0086</v>
          </cell>
          <cell r="Z18">
            <v>0.1136</v>
          </cell>
          <cell r="AA18">
            <v>0.0531</v>
          </cell>
          <cell r="AB18">
            <v>0.0746</v>
          </cell>
          <cell r="AC18">
            <v>0.0549</v>
          </cell>
          <cell r="AD18">
            <v>0.2745</v>
          </cell>
          <cell r="AE18">
            <v>0</v>
          </cell>
          <cell r="AF18">
            <v>0.0014</v>
          </cell>
        </row>
        <row r="19">
          <cell r="A19" t="str">
            <v>11989</v>
          </cell>
          <cell r="B19" t="str">
            <v>PGE</v>
          </cell>
          <cell r="D19">
            <v>1</v>
          </cell>
          <cell r="E19">
            <v>1989</v>
          </cell>
          <cell r="F19">
            <v>6.4577</v>
          </cell>
          <cell r="G19">
            <v>2.6101</v>
          </cell>
          <cell r="H19">
            <v>10.6754</v>
          </cell>
          <cell r="I19">
            <v>3.79</v>
          </cell>
          <cell r="J19">
            <v>3.1792</v>
          </cell>
          <cell r="K19">
            <v>0.1672</v>
          </cell>
          <cell r="L19">
            <v>8.2459</v>
          </cell>
          <cell r="M19">
            <v>4.5904</v>
          </cell>
          <cell r="N19">
            <v>3.875</v>
          </cell>
          <cell r="O19">
            <v>2.9539</v>
          </cell>
          <cell r="P19">
            <v>10.3397</v>
          </cell>
          <cell r="Q19">
            <v>4.5817</v>
          </cell>
          <cell r="R19">
            <v>61.4662</v>
          </cell>
          <cell r="S19">
            <v>3.3463999999999996</v>
          </cell>
          <cell r="T19">
            <v>0.0861</v>
          </cell>
          <cell r="U19">
            <v>0.0079</v>
          </cell>
          <cell r="V19">
            <v>0.2053</v>
          </cell>
          <cell r="W19">
            <v>0.0729</v>
          </cell>
          <cell r="X19">
            <v>0.1462</v>
          </cell>
          <cell r="Y19">
            <v>0.0077</v>
          </cell>
          <cell r="Z19">
            <v>0.2394</v>
          </cell>
          <cell r="AA19">
            <v>0</v>
          </cell>
          <cell r="AB19">
            <v>0.0708</v>
          </cell>
          <cell r="AC19">
            <v>0.2659</v>
          </cell>
          <cell r="AD19">
            <v>0.1822</v>
          </cell>
          <cell r="AE19">
            <v>0.3728</v>
          </cell>
          <cell r="AF19">
            <v>0.012</v>
          </cell>
        </row>
        <row r="20">
          <cell r="A20" t="str">
            <v>11990</v>
          </cell>
          <cell r="B20" t="str">
            <v>PGE</v>
          </cell>
          <cell r="D20">
            <v>1</v>
          </cell>
          <cell r="E20">
            <v>1990</v>
          </cell>
          <cell r="F20">
            <v>6.522</v>
          </cell>
          <cell r="G20">
            <v>2.6101</v>
          </cell>
          <cell r="H20">
            <v>10.9609</v>
          </cell>
          <cell r="I20">
            <v>3.8914</v>
          </cell>
          <cell r="J20">
            <v>3.3241</v>
          </cell>
          <cell r="K20">
            <v>0.1785</v>
          </cell>
          <cell r="L20">
            <v>8.3863</v>
          </cell>
          <cell r="M20">
            <v>4.7694</v>
          </cell>
          <cell r="N20">
            <v>3.9462</v>
          </cell>
          <cell r="O20">
            <v>2.9784</v>
          </cell>
          <cell r="P20">
            <v>10.6848</v>
          </cell>
          <cell r="Q20">
            <v>4.5854</v>
          </cell>
          <cell r="R20">
            <v>62.8375</v>
          </cell>
          <cell r="S20">
            <v>3.5026</v>
          </cell>
          <cell r="T20">
            <v>0.1081</v>
          </cell>
          <cell r="U20">
            <v>0.0038</v>
          </cell>
          <cell r="V20">
            <v>0.3226</v>
          </cell>
          <cell r="W20">
            <v>0.1145</v>
          </cell>
          <cell r="X20">
            <v>0.1549</v>
          </cell>
          <cell r="Y20">
            <v>0.0119</v>
          </cell>
          <cell r="Z20">
            <v>0.1552</v>
          </cell>
          <cell r="AA20">
            <v>0.1966</v>
          </cell>
          <cell r="AB20">
            <v>0.0791</v>
          </cell>
          <cell r="AC20">
            <v>0.03</v>
          </cell>
          <cell r="AD20">
            <v>0.3845</v>
          </cell>
          <cell r="AE20">
            <v>0.0259</v>
          </cell>
          <cell r="AF20">
            <v>0.016</v>
          </cell>
        </row>
        <row r="21">
          <cell r="A21" t="str">
            <v>11991</v>
          </cell>
          <cell r="B21" t="str">
            <v>PGE</v>
          </cell>
          <cell r="D21">
            <v>1</v>
          </cell>
          <cell r="E21">
            <v>1991</v>
          </cell>
          <cell r="F21">
            <v>6.6228</v>
          </cell>
          <cell r="G21">
            <v>2.6101</v>
          </cell>
          <cell r="H21">
            <v>11.0533</v>
          </cell>
          <cell r="I21">
            <v>3.9242</v>
          </cell>
          <cell r="J21">
            <v>3.4353</v>
          </cell>
          <cell r="K21">
            <v>0.1844</v>
          </cell>
          <cell r="L21">
            <v>8.4806</v>
          </cell>
          <cell r="M21">
            <v>4.8327</v>
          </cell>
          <cell r="N21">
            <v>4.0136</v>
          </cell>
          <cell r="O21">
            <v>3.0466</v>
          </cell>
          <cell r="P21">
            <v>10.8389</v>
          </cell>
          <cell r="Q21">
            <v>4.6531</v>
          </cell>
          <cell r="R21">
            <v>63.6956</v>
          </cell>
          <cell r="S21">
            <v>3.6197</v>
          </cell>
          <cell r="T21">
            <v>0.1495</v>
          </cell>
          <cell r="U21">
            <v>0.0006</v>
          </cell>
          <cell r="V21">
            <v>0.134</v>
          </cell>
          <cell r="W21">
            <v>0.0476</v>
          </cell>
          <cell r="X21">
            <v>0.1224</v>
          </cell>
          <cell r="Y21">
            <v>0.0064</v>
          </cell>
          <cell r="Z21">
            <v>0.1105</v>
          </cell>
          <cell r="AA21">
            <v>0.0738</v>
          </cell>
          <cell r="AB21">
            <v>0.0761</v>
          </cell>
          <cell r="AC21">
            <v>0.0741</v>
          </cell>
          <cell r="AD21">
            <v>0.1985</v>
          </cell>
          <cell r="AE21">
            <v>0.092</v>
          </cell>
          <cell r="AF21">
            <v>0.0001</v>
          </cell>
        </row>
        <row r="22">
          <cell r="A22" t="str">
            <v>11992</v>
          </cell>
          <cell r="B22" t="str">
            <v>PGE</v>
          </cell>
          <cell r="D22">
            <v>1</v>
          </cell>
          <cell r="E22">
            <v>1992</v>
          </cell>
          <cell r="F22">
            <v>6.6937</v>
          </cell>
          <cell r="G22">
            <v>2.6101</v>
          </cell>
          <cell r="H22">
            <v>11.0743</v>
          </cell>
          <cell r="I22">
            <v>3.9317</v>
          </cell>
          <cell r="J22">
            <v>3.5206</v>
          </cell>
          <cell r="K22">
            <v>0.1952</v>
          </cell>
          <cell r="L22">
            <v>8.5227</v>
          </cell>
          <cell r="M22">
            <v>4.8884</v>
          </cell>
          <cell r="N22">
            <v>4.0136</v>
          </cell>
          <cell r="O22">
            <v>3.4301</v>
          </cell>
          <cell r="P22">
            <v>10.9797</v>
          </cell>
          <cell r="Q22">
            <v>4.6759</v>
          </cell>
          <cell r="R22">
            <v>64.536</v>
          </cell>
          <cell r="S22">
            <v>3.7157999999999998</v>
          </cell>
          <cell r="T22">
            <v>0.1249</v>
          </cell>
          <cell r="U22">
            <v>0.0105</v>
          </cell>
          <cell r="V22">
            <v>0.0672</v>
          </cell>
          <cell r="W22">
            <v>0.0239</v>
          </cell>
          <cell r="X22">
            <v>0.0977</v>
          </cell>
          <cell r="Y22">
            <v>0.0115</v>
          </cell>
          <cell r="Z22">
            <v>0.0601</v>
          </cell>
          <cell r="AA22">
            <v>0.0671</v>
          </cell>
          <cell r="AB22">
            <v>0.006</v>
          </cell>
          <cell r="AC22">
            <v>0.3901</v>
          </cell>
          <cell r="AD22">
            <v>0.1902</v>
          </cell>
          <cell r="AE22">
            <v>0.0501</v>
          </cell>
          <cell r="AF22">
            <v>0.0089</v>
          </cell>
        </row>
        <row r="23">
          <cell r="A23" t="str">
            <v>11993</v>
          </cell>
          <cell r="B23" t="str">
            <v>PGE</v>
          </cell>
          <cell r="D23">
            <v>1</v>
          </cell>
          <cell r="E23">
            <v>1993</v>
          </cell>
          <cell r="F23">
            <v>6.7891</v>
          </cell>
          <cell r="G23">
            <v>2.6101</v>
          </cell>
          <cell r="H23">
            <v>11.1864</v>
          </cell>
          <cell r="I23">
            <v>3.9715</v>
          </cell>
          <cell r="J23">
            <v>3.5487</v>
          </cell>
          <cell r="K23">
            <v>0.1967</v>
          </cell>
          <cell r="L23">
            <v>8.5766</v>
          </cell>
          <cell r="M23">
            <v>4.9019</v>
          </cell>
          <cell r="N23">
            <v>4.0218</v>
          </cell>
          <cell r="O23">
            <v>3.479</v>
          </cell>
          <cell r="P23">
            <v>11.0468</v>
          </cell>
          <cell r="Q23">
            <v>4.7408</v>
          </cell>
          <cell r="R23">
            <v>65.06939999999999</v>
          </cell>
          <cell r="S23">
            <v>3.7454</v>
          </cell>
          <cell r="T23">
            <v>0.1551</v>
          </cell>
          <cell r="U23">
            <v>0.0077</v>
          </cell>
          <cell r="V23">
            <v>0.1637</v>
          </cell>
          <cell r="W23">
            <v>0.0581</v>
          </cell>
          <cell r="X23">
            <v>0.042</v>
          </cell>
          <cell r="Y23">
            <v>0.0022</v>
          </cell>
          <cell r="Z23">
            <v>0.0737</v>
          </cell>
          <cell r="AA23">
            <v>0.0261</v>
          </cell>
          <cell r="AB23">
            <v>0.0224</v>
          </cell>
          <cell r="AC23">
            <v>0.0567</v>
          </cell>
          <cell r="AD23">
            <v>0.1222</v>
          </cell>
          <cell r="AE23">
            <v>0.0953</v>
          </cell>
          <cell r="AF23">
            <v>0.0304</v>
          </cell>
        </row>
        <row r="24">
          <cell r="A24" t="str">
            <v>11994</v>
          </cell>
          <cell r="B24" t="str">
            <v>PGE</v>
          </cell>
          <cell r="D24">
            <v>1</v>
          </cell>
          <cell r="E24">
            <v>1994</v>
          </cell>
          <cell r="F24">
            <v>6.9173</v>
          </cell>
          <cell r="G24">
            <v>2.6101</v>
          </cell>
          <cell r="H24">
            <v>11.6004</v>
          </cell>
          <cell r="I24">
            <v>4.1185</v>
          </cell>
          <cell r="J24">
            <v>3.7278</v>
          </cell>
          <cell r="K24">
            <v>0.2061</v>
          </cell>
          <cell r="L24">
            <v>8.7283</v>
          </cell>
          <cell r="M24">
            <v>4.9396</v>
          </cell>
          <cell r="N24">
            <v>4.1338</v>
          </cell>
          <cell r="O24">
            <v>3.4919</v>
          </cell>
          <cell r="P24">
            <v>11.0808</v>
          </cell>
          <cell r="Q24">
            <v>4.7469</v>
          </cell>
          <cell r="R24">
            <v>66.3015</v>
          </cell>
          <cell r="S24">
            <v>3.9339</v>
          </cell>
          <cell r="T24">
            <v>0.194</v>
          </cell>
          <cell r="U24">
            <v>0.0122</v>
          </cell>
          <cell r="V24">
            <v>0.4716</v>
          </cell>
          <cell r="W24">
            <v>0.1674</v>
          </cell>
          <cell r="X24">
            <v>0.1945</v>
          </cell>
          <cell r="Y24">
            <v>0.0102</v>
          </cell>
          <cell r="Z24">
            <v>0.1735</v>
          </cell>
          <cell r="AA24">
            <v>0.0515</v>
          </cell>
          <cell r="AB24">
            <v>0.1237</v>
          </cell>
          <cell r="AC24">
            <v>0.0212</v>
          </cell>
          <cell r="AD24">
            <v>0.0953</v>
          </cell>
          <cell r="AE24">
            <v>0.04</v>
          </cell>
          <cell r="AF24">
            <v>0.0012</v>
          </cell>
        </row>
        <row r="25">
          <cell r="A25" t="str">
            <v>11995</v>
          </cell>
          <cell r="B25" t="str">
            <v>PGE</v>
          </cell>
          <cell r="D25">
            <v>1</v>
          </cell>
          <cell r="E25">
            <v>1995</v>
          </cell>
          <cell r="F25">
            <v>6.9711</v>
          </cell>
          <cell r="G25">
            <v>2.6101</v>
          </cell>
          <cell r="H25">
            <v>11.7543</v>
          </cell>
          <cell r="I25">
            <v>4.1732</v>
          </cell>
          <cell r="J25">
            <v>3.862</v>
          </cell>
          <cell r="K25">
            <v>0.2132</v>
          </cell>
          <cell r="L25">
            <v>8.9058</v>
          </cell>
          <cell r="M25">
            <v>4.9565</v>
          </cell>
          <cell r="N25">
            <v>4.1864</v>
          </cell>
          <cell r="O25">
            <v>3.4919</v>
          </cell>
          <cell r="P25">
            <v>11.3251</v>
          </cell>
          <cell r="Q25">
            <v>4.7469</v>
          </cell>
          <cell r="R25">
            <v>67.1965</v>
          </cell>
          <cell r="S25">
            <v>4.0752</v>
          </cell>
          <cell r="T25">
            <v>0.1261</v>
          </cell>
          <cell r="U25">
            <v>0.0222</v>
          </cell>
          <cell r="V25">
            <v>0.2183</v>
          </cell>
          <cell r="W25">
            <v>0.0775</v>
          </cell>
          <cell r="X25">
            <v>0.1515</v>
          </cell>
          <cell r="Y25">
            <v>0.008</v>
          </cell>
          <cell r="Z25">
            <v>0.2017</v>
          </cell>
          <cell r="AA25">
            <v>0.0323</v>
          </cell>
          <cell r="AB25">
            <v>0.0656</v>
          </cell>
          <cell r="AC25">
            <v>0.0062</v>
          </cell>
          <cell r="AD25">
            <v>0.3124</v>
          </cell>
          <cell r="AE25">
            <v>0.0355</v>
          </cell>
          <cell r="AF25">
            <v>0.0142</v>
          </cell>
        </row>
        <row r="26">
          <cell r="A26" t="str">
            <v>11996</v>
          </cell>
          <cell r="B26" t="str">
            <v>PGE</v>
          </cell>
          <cell r="D26">
            <v>1</v>
          </cell>
          <cell r="E26">
            <v>1996</v>
          </cell>
          <cell r="F26">
            <v>6.9845</v>
          </cell>
          <cell r="G26">
            <v>2.6101</v>
          </cell>
          <cell r="H26">
            <v>11.7546</v>
          </cell>
          <cell r="I26">
            <v>4.1733</v>
          </cell>
          <cell r="J26">
            <v>3.9488</v>
          </cell>
          <cell r="K26">
            <v>0.2178</v>
          </cell>
          <cell r="L26">
            <v>8.9058</v>
          </cell>
          <cell r="M26">
            <v>5.1022</v>
          </cell>
          <cell r="N26">
            <v>4.2922</v>
          </cell>
          <cell r="O26">
            <v>3.5035</v>
          </cell>
          <cell r="P26">
            <v>12.0254</v>
          </cell>
          <cell r="Q26">
            <v>4.7469</v>
          </cell>
          <cell r="R26">
            <v>68.26509999999999</v>
          </cell>
          <cell r="S26">
            <v>4.1666</v>
          </cell>
          <cell r="T26">
            <v>0.0924</v>
          </cell>
          <cell r="U26">
            <v>0.0147</v>
          </cell>
          <cell r="V26">
            <v>0.0713</v>
          </cell>
          <cell r="W26">
            <v>0.0253</v>
          </cell>
          <cell r="X26">
            <v>0.1058</v>
          </cell>
          <cell r="Y26">
            <v>0.0056</v>
          </cell>
          <cell r="Z26">
            <v>0.0129</v>
          </cell>
          <cell r="AA26">
            <v>0.1625</v>
          </cell>
          <cell r="AB26">
            <v>0.12</v>
          </cell>
          <cell r="AC26">
            <v>0.0251</v>
          </cell>
          <cell r="AD26">
            <v>0.7762</v>
          </cell>
          <cell r="AE26">
            <v>0</v>
          </cell>
          <cell r="AF26">
            <v>0.0119</v>
          </cell>
        </row>
        <row r="27">
          <cell r="A27" t="str">
            <v>11997</v>
          </cell>
          <cell r="B27" t="str">
            <v>PGE</v>
          </cell>
          <cell r="D27">
            <v>1</v>
          </cell>
          <cell r="E27">
            <v>1997</v>
          </cell>
          <cell r="F27">
            <v>7.0307</v>
          </cell>
          <cell r="G27">
            <v>2.6101</v>
          </cell>
          <cell r="H27">
            <v>11.7546</v>
          </cell>
          <cell r="I27">
            <v>4.1733</v>
          </cell>
          <cell r="J27">
            <v>4.0369</v>
          </cell>
          <cell r="K27">
            <v>0.2224</v>
          </cell>
          <cell r="L27">
            <v>8.9627</v>
          </cell>
          <cell r="M27">
            <v>5.1131</v>
          </cell>
          <cell r="N27">
            <v>4.3839</v>
          </cell>
          <cell r="O27">
            <v>3.5245</v>
          </cell>
          <cell r="P27">
            <v>12.1441</v>
          </cell>
          <cell r="Q27">
            <v>4.7469</v>
          </cell>
          <cell r="R27">
            <v>68.70320000000001</v>
          </cell>
          <cell r="S27">
            <v>4.2593000000000005</v>
          </cell>
          <cell r="T27">
            <v>0.1323</v>
          </cell>
          <cell r="U27">
            <v>0.0134</v>
          </cell>
          <cell r="V27">
            <v>0.0315</v>
          </cell>
          <cell r="W27">
            <v>0.0112</v>
          </cell>
          <cell r="X27">
            <v>0.1093</v>
          </cell>
          <cell r="Y27">
            <v>0.0058</v>
          </cell>
          <cell r="Z27">
            <v>0.1</v>
          </cell>
          <cell r="AA27">
            <v>0.0297</v>
          </cell>
          <cell r="AB27">
            <v>0.1075</v>
          </cell>
          <cell r="AC27">
            <v>0.0325</v>
          </cell>
          <cell r="AD27">
            <v>0.2031</v>
          </cell>
          <cell r="AE27">
            <v>0</v>
          </cell>
          <cell r="AF27">
            <v>0.0042</v>
          </cell>
        </row>
        <row r="28">
          <cell r="A28" t="str">
            <v>11998</v>
          </cell>
          <cell r="B28" t="str">
            <v>PGE</v>
          </cell>
          <cell r="D28">
            <v>1</v>
          </cell>
          <cell r="E28">
            <v>1998</v>
          </cell>
          <cell r="F28">
            <v>7.0949</v>
          </cell>
          <cell r="G28">
            <v>2.6101</v>
          </cell>
          <cell r="H28">
            <v>11.7546</v>
          </cell>
          <cell r="I28">
            <v>4.1733</v>
          </cell>
          <cell r="J28">
            <v>4.0856</v>
          </cell>
          <cell r="K28">
            <v>0.225</v>
          </cell>
          <cell r="L28">
            <v>9.0088</v>
          </cell>
          <cell r="M28">
            <v>5.1131</v>
          </cell>
          <cell r="N28">
            <v>4.4231</v>
          </cell>
          <cell r="O28">
            <v>3.5926</v>
          </cell>
          <cell r="P28">
            <v>12.1936</v>
          </cell>
          <cell r="Q28">
            <v>4.7469</v>
          </cell>
          <cell r="R28">
            <v>69.0216</v>
          </cell>
          <cell r="S28">
            <v>4.3106</v>
          </cell>
          <cell r="T28">
            <v>0.1576</v>
          </cell>
          <cell r="U28">
            <v>0</v>
          </cell>
          <cell r="V28">
            <v>0.0417</v>
          </cell>
          <cell r="W28">
            <v>0.0148</v>
          </cell>
          <cell r="X28">
            <v>0.072</v>
          </cell>
          <cell r="Y28">
            <v>0.0038</v>
          </cell>
          <cell r="Z28">
            <v>0.0785</v>
          </cell>
          <cell r="AA28">
            <v>0.009</v>
          </cell>
          <cell r="AB28">
            <v>0.0564</v>
          </cell>
          <cell r="AC28">
            <v>0.0809</v>
          </cell>
          <cell r="AD28">
            <v>0.142</v>
          </cell>
          <cell r="AE28">
            <v>0</v>
          </cell>
          <cell r="AF28">
            <v>0.0357</v>
          </cell>
        </row>
        <row r="29">
          <cell r="A29" t="str">
            <v>11999</v>
          </cell>
          <cell r="B29" t="str">
            <v>PGE</v>
          </cell>
          <cell r="D29">
            <v>1</v>
          </cell>
          <cell r="E29">
            <v>1999</v>
          </cell>
          <cell r="F29">
            <v>7.1084</v>
          </cell>
          <cell r="G29">
            <v>2.6101</v>
          </cell>
          <cell r="H29">
            <v>11.7546</v>
          </cell>
          <cell r="I29">
            <v>4.1733</v>
          </cell>
          <cell r="J29">
            <v>4.2204</v>
          </cell>
          <cell r="K29">
            <v>0.2321</v>
          </cell>
          <cell r="L29">
            <v>9.0599</v>
          </cell>
          <cell r="M29">
            <v>5.1219</v>
          </cell>
          <cell r="N29">
            <v>4.4579</v>
          </cell>
          <cell r="O29">
            <v>3.671</v>
          </cell>
          <cell r="P29">
            <v>12.2425</v>
          </cell>
          <cell r="Q29">
            <v>4.7469</v>
          </cell>
          <cell r="R29">
            <v>69.39899999999999</v>
          </cell>
          <cell r="S29">
            <v>4.4525</v>
          </cell>
          <cell r="T29">
            <v>0.1145</v>
          </cell>
          <cell r="U29">
            <v>0.0099</v>
          </cell>
          <cell r="V29">
            <v>0.1422</v>
          </cell>
          <cell r="W29">
            <v>0.0505</v>
          </cell>
          <cell r="X29">
            <v>0.1603</v>
          </cell>
          <cell r="Y29">
            <v>0.0084</v>
          </cell>
          <cell r="Z29">
            <v>0.0867</v>
          </cell>
          <cell r="AA29">
            <v>0.0427</v>
          </cell>
          <cell r="AB29">
            <v>0.0538</v>
          </cell>
          <cell r="AC29">
            <v>0.0927</v>
          </cell>
          <cell r="AD29">
            <v>0.1506</v>
          </cell>
          <cell r="AE29">
            <v>0.0337</v>
          </cell>
          <cell r="AF29">
            <v>0.0103</v>
          </cell>
        </row>
        <row r="30">
          <cell r="A30" t="str">
            <v>12000</v>
          </cell>
          <cell r="B30" t="str">
            <v>PGE</v>
          </cell>
          <cell r="D30">
            <v>1</v>
          </cell>
          <cell r="E30">
            <v>2000</v>
          </cell>
          <cell r="F30">
            <v>7.1084</v>
          </cell>
          <cell r="G30">
            <v>2.6101</v>
          </cell>
          <cell r="H30">
            <v>11.7546</v>
          </cell>
          <cell r="I30">
            <v>4.1733</v>
          </cell>
          <cell r="J30">
            <v>4.3387</v>
          </cell>
          <cell r="K30">
            <v>0.2383</v>
          </cell>
          <cell r="L30">
            <v>9.0847</v>
          </cell>
          <cell r="M30">
            <v>5.1219</v>
          </cell>
          <cell r="N30">
            <v>4.5105</v>
          </cell>
          <cell r="O30">
            <v>3.6863</v>
          </cell>
          <cell r="P30">
            <v>12.2425</v>
          </cell>
          <cell r="Q30">
            <v>4.7469</v>
          </cell>
          <cell r="R30">
            <v>69.61619999999999</v>
          </cell>
          <cell r="S30">
            <v>4.577</v>
          </cell>
          <cell r="T30">
            <v>0.0563</v>
          </cell>
          <cell r="U30">
            <v>0.0157</v>
          </cell>
          <cell r="V30">
            <v>0.1011</v>
          </cell>
          <cell r="W30">
            <v>0.0359</v>
          </cell>
          <cell r="X30">
            <v>0.1465</v>
          </cell>
          <cell r="Y30">
            <v>0.0077</v>
          </cell>
          <cell r="Z30">
            <v>0.0638</v>
          </cell>
          <cell r="AA30">
            <v>0</v>
          </cell>
          <cell r="AB30">
            <v>0.0734</v>
          </cell>
          <cell r="AC30">
            <v>0.0312</v>
          </cell>
          <cell r="AD30">
            <v>0.1065</v>
          </cell>
          <cell r="AE30">
            <v>0.0899</v>
          </cell>
          <cell r="AF30">
            <v>0</v>
          </cell>
        </row>
        <row r="31">
          <cell r="A31" t="str">
            <v>12001</v>
          </cell>
          <cell r="B31" t="str">
            <v>PGE</v>
          </cell>
          <cell r="D31">
            <v>1</v>
          </cell>
          <cell r="E31">
            <v>2001</v>
          </cell>
          <cell r="F31">
            <v>7.1084</v>
          </cell>
          <cell r="G31">
            <v>2.6101</v>
          </cell>
          <cell r="H31">
            <v>11.8102</v>
          </cell>
          <cell r="I31">
            <v>4.1931</v>
          </cell>
          <cell r="J31">
            <v>4.4204</v>
          </cell>
          <cell r="K31">
            <v>0.2426</v>
          </cell>
          <cell r="L31">
            <v>9.0967</v>
          </cell>
          <cell r="M31">
            <v>5.1219</v>
          </cell>
          <cell r="N31">
            <v>4.6004</v>
          </cell>
          <cell r="O31">
            <v>3.7427</v>
          </cell>
          <cell r="P31">
            <v>12.4844</v>
          </cell>
          <cell r="Q31">
            <v>4.7469</v>
          </cell>
          <cell r="R31">
            <v>70.1778</v>
          </cell>
          <cell r="S31">
            <v>4.663</v>
          </cell>
          <cell r="T31">
            <v>0.1182</v>
          </cell>
          <cell r="U31">
            <v>0.0024</v>
          </cell>
          <cell r="V31">
            <v>0.2172</v>
          </cell>
          <cell r="W31">
            <v>0.0771</v>
          </cell>
          <cell r="X31">
            <v>0.1124</v>
          </cell>
          <cell r="Y31">
            <v>0.0059</v>
          </cell>
          <cell r="Z31">
            <v>0.0548</v>
          </cell>
          <cell r="AA31">
            <v>0</v>
          </cell>
          <cell r="AB31">
            <v>0.1126</v>
          </cell>
          <cell r="AC31">
            <v>0.0737</v>
          </cell>
          <cell r="AD31">
            <v>0.3685</v>
          </cell>
          <cell r="AE31">
            <v>0.0316</v>
          </cell>
          <cell r="AF31">
            <v>0.0631</v>
          </cell>
        </row>
        <row r="32">
          <cell r="A32" t="str">
            <v>12002</v>
          </cell>
          <cell r="B32" t="str">
            <v>PGE</v>
          </cell>
          <cell r="D32">
            <v>1</v>
          </cell>
          <cell r="E32">
            <v>2002</v>
          </cell>
          <cell r="F32">
            <v>7.1729</v>
          </cell>
          <cell r="G32">
            <v>2.6341</v>
          </cell>
          <cell r="H32">
            <v>12.0096</v>
          </cell>
          <cell r="I32">
            <v>4.2656</v>
          </cell>
          <cell r="J32">
            <v>4.5232</v>
          </cell>
          <cell r="K32">
            <v>0.2486</v>
          </cell>
          <cell r="L32">
            <v>9.1507</v>
          </cell>
          <cell r="M32">
            <v>5.1401</v>
          </cell>
          <cell r="N32">
            <v>4.6472</v>
          </cell>
          <cell r="O32">
            <v>3.7949</v>
          </cell>
          <cell r="P32">
            <v>12.6116</v>
          </cell>
          <cell r="Q32">
            <v>4.7926</v>
          </cell>
          <cell r="R32">
            <v>70.99109999999999</v>
          </cell>
          <cell r="S32">
            <v>4.7718</v>
          </cell>
          <cell r="T32">
            <v>0.2375</v>
          </cell>
          <cell r="U32">
            <v>0.1619</v>
          </cell>
          <cell r="V32">
            <v>0.3233</v>
          </cell>
          <cell r="W32">
            <v>0.1165</v>
          </cell>
          <cell r="X32">
            <v>0.1362</v>
          </cell>
          <cell r="Y32">
            <v>0.0078</v>
          </cell>
          <cell r="Z32">
            <v>0.1008</v>
          </cell>
          <cell r="AA32">
            <v>0.0992</v>
          </cell>
          <cell r="AB32">
            <v>0.0717</v>
          </cell>
          <cell r="AC32">
            <v>0.0714</v>
          </cell>
          <cell r="AD32">
            <v>0.2597</v>
          </cell>
          <cell r="AE32">
            <v>0.2849</v>
          </cell>
          <cell r="AF32">
            <v>0.01</v>
          </cell>
        </row>
        <row r="33">
          <cell r="A33" t="str">
            <v>12003</v>
          </cell>
          <cell r="B33" t="str">
            <v>PGE</v>
          </cell>
          <cell r="D33">
            <v>1</v>
          </cell>
          <cell r="E33">
            <v>2003</v>
          </cell>
          <cell r="F33">
            <v>7.2647</v>
          </cell>
          <cell r="G33">
            <v>2.6679</v>
          </cell>
          <cell r="H33">
            <v>12.1909</v>
          </cell>
          <cell r="I33">
            <v>4.3313</v>
          </cell>
          <cell r="J33">
            <v>4.625</v>
          </cell>
          <cell r="K33">
            <v>0.2545</v>
          </cell>
          <cell r="L33">
            <v>9.203</v>
          </cell>
          <cell r="M33">
            <v>5.1584</v>
          </cell>
          <cell r="N33">
            <v>4.6929</v>
          </cell>
          <cell r="O33">
            <v>3.8457</v>
          </cell>
          <cell r="P33">
            <v>12.7357</v>
          </cell>
          <cell r="Q33">
            <v>4.8347</v>
          </cell>
          <cell r="R33">
            <v>71.8047</v>
          </cell>
          <cell r="S33">
            <v>4.8795</v>
          </cell>
          <cell r="T33">
            <v>0.2222</v>
          </cell>
          <cell r="U33">
            <v>0.0701</v>
          </cell>
          <cell r="V33">
            <v>0.3155</v>
          </cell>
          <cell r="W33">
            <v>0.1133</v>
          </cell>
          <cell r="X33">
            <v>0.1379</v>
          </cell>
          <cell r="Y33">
            <v>0.0079</v>
          </cell>
          <cell r="Z33">
            <v>0.1037</v>
          </cell>
          <cell r="AA33">
            <v>0.0505</v>
          </cell>
          <cell r="AB33">
            <v>0.0728</v>
          </cell>
          <cell r="AC33">
            <v>0.0718</v>
          </cell>
          <cell r="AD33">
            <v>0.2675</v>
          </cell>
          <cell r="AE33">
            <v>0.1199</v>
          </cell>
          <cell r="AF33">
            <v>0.0108</v>
          </cell>
        </row>
        <row r="34">
          <cell r="A34" t="str">
            <v>12004</v>
          </cell>
          <cell r="B34" t="str">
            <v>PGE</v>
          </cell>
          <cell r="D34">
            <v>1</v>
          </cell>
          <cell r="E34">
            <v>2004</v>
          </cell>
          <cell r="F34">
            <v>7.3797</v>
          </cell>
          <cell r="G34">
            <v>2.7101</v>
          </cell>
          <cell r="H34">
            <v>12.3572</v>
          </cell>
          <cell r="I34">
            <v>4.3906</v>
          </cell>
          <cell r="J34">
            <v>4.7244</v>
          </cell>
          <cell r="K34">
            <v>0.2604</v>
          </cell>
          <cell r="L34">
            <v>9.2538</v>
          </cell>
          <cell r="M34">
            <v>5.1766</v>
          </cell>
          <cell r="N34">
            <v>4.7375</v>
          </cell>
          <cell r="O34">
            <v>3.895</v>
          </cell>
          <cell r="P34">
            <v>12.857</v>
          </cell>
          <cell r="Q34">
            <v>4.8735</v>
          </cell>
          <cell r="R34">
            <v>72.61580000000001</v>
          </cell>
          <cell r="S34">
            <v>4.9848</v>
          </cell>
          <cell r="T34">
            <v>0.2519</v>
          </cell>
          <cell r="U34">
            <v>0.0819</v>
          </cell>
          <cell r="V34">
            <v>0.3109</v>
          </cell>
          <cell r="W34">
            <v>0.1106</v>
          </cell>
          <cell r="X34">
            <v>0.1385</v>
          </cell>
          <cell r="Y34">
            <v>0.0079</v>
          </cell>
          <cell r="Z34">
            <v>0.1068</v>
          </cell>
          <cell r="AA34">
            <v>0.0533</v>
          </cell>
          <cell r="AB34">
            <v>0.0742</v>
          </cell>
          <cell r="AC34">
            <v>0.0723</v>
          </cell>
          <cell r="AD34">
            <v>0.2758</v>
          </cell>
          <cell r="AE34">
            <v>0.1222</v>
          </cell>
          <cell r="AF34">
            <v>0.0116</v>
          </cell>
        </row>
        <row r="35">
          <cell r="A35" t="str">
            <v>12005</v>
          </cell>
          <cell r="B35" t="str">
            <v>PGE</v>
          </cell>
          <cell r="D35">
            <v>1</v>
          </cell>
          <cell r="E35">
            <v>2005</v>
          </cell>
          <cell r="F35">
            <v>7.557</v>
          </cell>
          <cell r="G35">
            <v>2.7752</v>
          </cell>
          <cell r="H35">
            <v>12.5111</v>
          </cell>
          <cell r="I35">
            <v>4.445</v>
          </cell>
          <cell r="J35">
            <v>4.8223</v>
          </cell>
          <cell r="K35">
            <v>0.2661</v>
          </cell>
          <cell r="L35">
            <v>9.3032</v>
          </cell>
          <cell r="M35">
            <v>5.1947</v>
          </cell>
          <cell r="N35">
            <v>4.781</v>
          </cell>
          <cell r="O35">
            <v>3.943</v>
          </cell>
          <cell r="P35">
            <v>12.9759</v>
          </cell>
          <cell r="Q35">
            <v>4.9093</v>
          </cell>
          <cell r="R35">
            <v>73.4838</v>
          </cell>
          <cell r="S35">
            <v>5.0884</v>
          </cell>
          <cell r="T35">
            <v>0.3202</v>
          </cell>
          <cell r="U35">
            <v>0.1084</v>
          </cell>
          <cell r="V35">
            <v>0.3088</v>
          </cell>
          <cell r="W35">
            <v>0.1094</v>
          </cell>
          <cell r="X35">
            <v>0.1398</v>
          </cell>
          <cell r="Y35">
            <v>0.0079</v>
          </cell>
          <cell r="Z35">
            <v>0.1105</v>
          </cell>
          <cell r="AA35">
            <v>0.0563</v>
          </cell>
          <cell r="AB35">
            <v>0.0757</v>
          </cell>
          <cell r="AC35">
            <v>0.073</v>
          </cell>
          <cell r="AD35">
            <v>0.2846</v>
          </cell>
          <cell r="AE35">
            <v>0.125</v>
          </cell>
          <cell r="AF35">
            <v>0.0125</v>
          </cell>
        </row>
        <row r="36">
          <cell r="A36" t="str">
            <v>12006</v>
          </cell>
          <cell r="B36" t="str">
            <v>PGE</v>
          </cell>
          <cell r="D36">
            <v>1</v>
          </cell>
          <cell r="E36">
            <v>2006</v>
          </cell>
          <cell r="F36">
            <v>7.7349</v>
          </cell>
          <cell r="G36">
            <v>2.8405</v>
          </cell>
          <cell r="H36">
            <v>12.6545</v>
          </cell>
          <cell r="I36">
            <v>4.4957</v>
          </cell>
          <cell r="J36">
            <v>4.9186</v>
          </cell>
          <cell r="K36">
            <v>0.2717</v>
          </cell>
          <cell r="L36">
            <v>9.3512</v>
          </cell>
          <cell r="M36">
            <v>5.2127</v>
          </cell>
          <cell r="N36">
            <v>4.8236</v>
          </cell>
          <cell r="O36">
            <v>3.9897</v>
          </cell>
          <cell r="P36">
            <v>13.0924</v>
          </cell>
          <cell r="Q36">
            <v>4.9428</v>
          </cell>
          <cell r="R36">
            <v>74.3283</v>
          </cell>
          <cell r="S36">
            <v>5.1903</v>
          </cell>
          <cell r="T36">
            <v>0.3262</v>
          </cell>
          <cell r="U36">
            <v>0.1123</v>
          </cell>
          <cell r="V36">
            <v>0.3087</v>
          </cell>
          <cell r="W36">
            <v>0.1094</v>
          </cell>
          <cell r="X36">
            <v>0.1411</v>
          </cell>
          <cell r="Y36">
            <v>0.008</v>
          </cell>
          <cell r="Z36">
            <v>0.1145</v>
          </cell>
          <cell r="AA36">
            <v>0.0595</v>
          </cell>
          <cell r="AB36">
            <v>0.0774</v>
          </cell>
          <cell r="AC36">
            <v>0.0739</v>
          </cell>
          <cell r="AD36">
            <v>0.2934</v>
          </cell>
          <cell r="AE36">
            <v>0.1283</v>
          </cell>
          <cell r="AF36">
            <v>0.0151</v>
          </cell>
        </row>
        <row r="37">
          <cell r="A37" t="str">
            <v>12007</v>
          </cell>
          <cell r="B37" t="str">
            <v>PGE</v>
          </cell>
          <cell r="D37">
            <v>1</v>
          </cell>
          <cell r="E37">
            <v>2007</v>
          </cell>
          <cell r="F37">
            <v>7.9132</v>
          </cell>
          <cell r="G37">
            <v>2.906</v>
          </cell>
          <cell r="H37">
            <v>12.7891</v>
          </cell>
          <cell r="I37">
            <v>4.5433</v>
          </cell>
          <cell r="J37">
            <v>5.0134</v>
          </cell>
          <cell r="K37">
            <v>0.2773</v>
          </cell>
          <cell r="L37">
            <v>9.398</v>
          </cell>
          <cell r="M37">
            <v>5.2306</v>
          </cell>
          <cell r="N37">
            <v>4.8651</v>
          </cell>
          <cell r="O37">
            <v>4.0352</v>
          </cell>
          <cell r="P37">
            <v>13.2065</v>
          </cell>
          <cell r="Q37">
            <v>4.9745</v>
          </cell>
          <cell r="R37">
            <v>75.15220000000001</v>
          </cell>
          <cell r="S37">
            <v>5.2907</v>
          </cell>
          <cell r="T37">
            <v>0.3311</v>
          </cell>
          <cell r="U37">
            <v>0.1162</v>
          </cell>
          <cell r="V37">
            <v>0.31</v>
          </cell>
          <cell r="W37">
            <v>0.1098</v>
          </cell>
          <cell r="X37">
            <v>0.1424</v>
          </cell>
          <cell r="Y37">
            <v>0.0081</v>
          </cell>
          <cell r="Z37">
            <v>0.1189</v>
          </cell>
          <cell r="AA37">
            <v>0.0627</v>
          </cell>
          <cell r="AB37">
            <v>0.0793</v>
          </cell>
          <cell r="AC37">
            <v>0.0749</v>
          </cell>
          <cell r="AD37">
            <v>0.3018</v>
          </cell>
          <cell r="AE37">
            <v>0.1317</v>
          </cell>
          <cell r="AF37">
            <v>0.017</v>
          </cell>
        </row>
        <row r="38">
          <cell r="A38" t="str">
            <v>12008</v>
          </cell>
          <cell r="B38" t="str">
            <v>PGE</v>
          </cell>
          <cell r="D38">
            <v>1</v>
          </cell>
          <cell r="E38">
            <v>2008</v>
          </cell>
          <cell r="F38">
            <v>8.0919</v>
          </cell>
          <cell r="G38">
            <v>2.9716</v>
          </cell>
          <cell r="H38">
            <v>12.9163</v>
          </cell>
          <cell r="I38">
            <v>4.5884</v>
          </cell>
          <cell r="J38">
            <v>5.1069</v>
          </cell>
          <cell r="K38">
            <v>0.2828</v>
          </cell>
          <cell r="L38">
            <v>9.4436</v>
          </cell>
          <cell r="M38">
            <v>5.2482</v>
          </cell>
          <cell r="N38">
            <v>4.9057</v>
          </cell>
          <cell r="O38">
            <v>4.0795</v>
          </cell>
          <cell r="P38">
            <v>13.3184</v>
          </cell>
          <cell r="Q38">
            <v>5.0046</v>
          </cell>
          <cell r="R38">
            <v>75.9579</v>
          </cell>
          <cell r="S38">
            <v>5.3897</v>
          </cell>
          <cell r="T38">
            <v>0.3351</v>
          </cell>
          <cell r="U38">
            <v>0.1201</v>
          </cell>
          <cell r="V38">
            <v>0.3122</v>
          </cell>
          <cell r="W38">
            <v>0.1108</v>
          </cell>
          <cell r="X38">
            <v>0.1437</v>
          </cell>
          <cell r="Y38">
            <v>0.0081</v>
          </cell>
          <cell r="Z38">
            <v>0.1237</v>
          </cell>
          <cell r="AA38">
            <v>0.0661</v>
          </cell>
          <cell r="AB38">
            <v>0.0814</v>
          </cell>
          <cell r="AC38">
            <v>0.076</v>
          </cell>
          <cell r="AD38">
            <v>0.3099</v>
          </cell>
          <cell r="AE38">
            <v>0.1351</v>
          </cell>
          <cell r="AF38">
            <v>0.0184</v>
          </cell>
        </row>
        <row r="39">
          <cell r="A39" t="str">
            <v>12009</v>
          </cell>
          <cell r="B39" t="str">
            <v>PGE</v>
          </cell>
          <cell r="D39">
            <v>1</v>
          </cell>
          <cell r="E39">
            <v>2009</v>
          </cell>
          <cell r="F39">
            <v>8.2466</v>
          </cell>
          <cell r="G39">
            <v>3.0284</v>
          </cell>
          <cell r="H39">
            <v>13.0372</v>
          </cell>
          <cell r="I39">
            <v>4.6314</v>
          </cell>
          <cell r="J39">
            <v>5.199</v>
          </cell>
          <cell r="K39">
            <v>0.2882</v>
          </cell>
          <cell r="L39">
            <v>9.488</v>
          </cell>
          <cell r="M39">
            <v>5.2655</v>
          </cell>
          <cell r="N39">
            <v>4.9454</v>
          </cell>
          <cell r="O39">
            <v>4.1226</v>
          </cell>
          <cell r="P39">
            <v>13.4278</v>
          </cell>
          <cell r="Q39">
            <v>5.0336</v>
          </cell>
          <cell r="R39">
            <v>76.71370000000002</v>
          </cell>
          <cell r="S39">
            <v>5.4872</v>
          </cell>
          <cell r="T39">
            <v>0.3136</v>
          </cell>
          <cell r="U39">
            <v>0.1149</v>
          </cell>
          <cell r="V39">
            <v>0.3148</v>
          </cell>
          <cell r="W39">
            <v>0.1119</v>
          </cell>
          <cell r="X39">
            <v>0.145</v>
          </cell>
          <cell r="Y39">
            <v>0.0082</v>
          </cell>
          <cell r="Z39">
            <v>0.1288</v>
          </cell>
          <cell r="AA39">
            <v>0.0696</v>
          </cell>
          <cell r="AB39">
            <v>0.0836</v>
          </cell>
          <cell r="AC39">
            <v>0.0773</v>
          </cell>
          <cell r="AD39">
            <v>0.3172</v>
          </cell>
          <cell r="AE39">
            <v>0.1384</v>
          </cell>
          <cell r="AF39">
            <v>0.0195</v>
          </cell>
        </row>
        <row r="40">
          <cell r="A40" t="str">
            <v>12010</v>
          </cell>
          <cell r="B40" t="str">
            <v>PGE</v>
          </cell>
          <cell r="D40">
            <v>1</v>
          </cell>
          <cell r="E40">
            <v>2010</v>
          </cell>
          <cell r="F40">
            <v>8.4016</v>
          </cell>
          <cell r="G40">
            <v>3.0853</v>
          </cell>
          <cell r="H40">
            <v>13.1526</v>
          </cell>
          <cell r="I40">
            <v>4.6727</v>
          </cell>
          <cell r="J40">
            <v>5.2898</v>
          </cell>
          <cell r="K40">
            <v>0.2935</v>
          </cell>
          <cell r="L40">
            <v>9.5314</v>
          </cell>
          <cell r="M40">
            <v>5.2826</v>
          </cell>
          <cell r="N40">
            <v>4.9842</v>
          </cell>
          <cell r="O40">
            <v>4.1647</v>
          </cell>
          <cell r="P40">
            <v>13.5347</v>
          </cell>
          <cell r="Q40">
            <v>5.0614</v>
          </cell>
          <cell r="R40">
            <v>77.45450000000001</v>
          </cell>
          <cell r="S40">
            <v>5.5832999999999995</v>
          </cell>
          <cell r="T40">
            <v>0.3156</v>
          </cell>
          <cell r="U40">
            <v>0.1187</v>
          </cell>
          <cell r="V40">
            <v>0.3176</v>
          </cell>
          <cell r="W40">
            <v>0.113</v>
          </cell>
          <cell r="X40">
            <v>0.1461</v>
          </cell>
          <cell r="Y40">
            <v>0.0083</v>
          </cell>
          <cell r="Z40">
            <v>0.1343</v>
          </cell>
          <cell r="AA40">
            <v>0.0732</v>
          </cell>
          <cell r="AB40">
            <v>0.0859</v>
          </cell>
          <cell r="AC40">
            <v>0.0786</v>
          </cell>
          <cell r="AD40">
            <v>0.3237</v>
          </cell>
          <cell r="AE40">
            <v>0.1412</v>
          </cell>
          <cell r="AF40">
            <v>0.0203</v>
          </cell>
        </row>
        <row r="41">
          <cell r="A41" t="str">
            <v>12011</v>
          </cell>
          <cell r="B41" t="str">
            <v>PGE</v>
          </cell>
          <cell r="D41">
            <v>1</v>
          </cell>
          <cell r="E41">
            <v>2011</v>
          </cell>
          <cell r="F41">
            <v>8.5569</v>
          </cell>
          <cell r="G41">
            <v>3.1424</v>
          </cell>
          <cell r="H41">
            <v>13.2632</v>
          </cell>
          <cell r="I41">
            <v>4.7125</v>
          </cell>
          <cell r="J41">
            <v>5.3794</v>
          </cell>
          <cell r="K41">
            <v>0.2988</v>
          </cell>
          <cell r="L41">
            <v>9.5738</v>
          </cell>
          <cell r="M41">
            <v>5.2994</v>
          </cell>
          <cell r="N41">
            <v>5.0222</v>
          </cell>
          <cell r="O41">
            <v>4.2057</v>
          </cell>
          <cell r="P41">
            <v>13.6394</v>
          </cell>
          <cell r="Q41">
            <v>5.0883</v>
          </cell>
          <cell r="R41">
            <v>78.182</v>
          </cell>
          <cell r="S41">
            <v>5.6782</v>
          </cell>
          <cell r="T41">
            <v>0.3165</v>
          </cell>
          <cell r="U41">
            <v>0.1222</v>
          </cell>
          <cell r="V41">
            <v>0.3203</v>
          </cell>
          <cell r="W41">
            <v>0.1142</v>
          </cell>
          <cell r="X41">
            <v>0.1471</v>
          </cell>
          <cell r="Y41">
            <v>0.0083</v>
          </cell>
          <cell r="Z41">
            <v>0.14</v>
          </cell>
          <cell r="AA41">
            <v>0.0769</v>
          </cell>
          <cell r="AB41">
            <v>0.0883</v>
          </cell>
          <cell r="AC41">
            <v>0.08</v>
          </cell>
          <cell r="AD41">
            <v>0.3294</v>
          </cell>
          <cell r="AE41">
            <v>0.1436</v>
          </cell>
          <cell r="AF41">
            <v>0.021</v>
          </cell>
        </row>
        <row r="42">
          <cell r="A42" t="str">
            <v>12012</v>
          </cell>
          <cell r="B42" t="str">
            <v>PGE</v>
          </cell>
          <cell r="D42">
            <v>1</v>
          </cell>
          <cell r="E42">
            <v>2012</v>
          </cell>
          <cell r="F42">
            <v>8.7125</v>
          </cell>
          <cell r="G42">
            <v>3.1995</v>
          </cell>
          <cell r="H42">
            <v>13.3696</v>
          </cell>
          <cell r="I42">
            <v>4.7509</v>
          </cell>
          <cell r="J42">
            <v>5.4677</v>
          </cell>
          <cell r="K42">
            <v>0.304</v>
          </cell>
          <cell r="L42">
            <v>9.6152</v>
          </cell>
          <cell r="M42">
            <v>5.3159</v>
          </cell>
          <cell r="N42">
            <v>5.0593</v>
          </cell>
          <cell r="O42">
            <v>4.2457</v>
          </cell>
          <cell r="P42">
            <v>13.7418</v>
          </cell>
          <cell r="Q42">
            <v>5.1143</v>
          </cell>
          <cell r="R42">
            <v>78.8964</v>
          </cell>
          <cell r="S42">
            <v>5.7717</v>
          </cell>
          <cell r="T42">
            <v>0.3165</v>
          </cell>
          <cell r="U42">
            <v>0.1255</v>
          </cell>
          <cell r="V42">
            <v>0.3225</v>
          </cell>
          <cell r="W42">
            <v>0.1151</v>
          </cell>
          <cell r="X42">
            <v>0.1477</v>
          </cell>
          <cell r="Y42">
            <v>0.0083</v>
          </cell>
          <cell r="Z42">
            <v>0.146</v>
          </cell>
          <cell r="AA42">
            <v>0.0807</v>
          </cell>
          <cell r="AB42">
            <v>0.0908</v>
          </cell>
          <cell r="AC42">
            <v>0.0815</v>
          </cell>
          <cell r="AD42">
            <v>0.3341</v>
          </cell>
          <cell r="AE42">
            <v>0.1452</v>
          </cell>
          <cell r="AF42">
            <v>0.0213</v>
          </cell>
        </row>
        <row r="43">
          <cell r="A43" t="str">
            <v>12013</v>
          </cell>
          <cell r="B43" t="str">
            <v>PGE</v>
          </cell>
          <cell r="D43">
            <v>1</v>
          </cell>
          <cell r="E43">
            <v>2013</v>
          </cell>
          <cell r="F43">
            <v>8.8685</v>
          </cell>
          <cell r="G43">
            <v>3.2568</v>
          </cell>
          <cell r="H43">
            <v>13.4723</v>
          </cell>
          <cell r="I43">
            <v>4.788</v>
          </cell>
          <cell r="J43">
            <v>5.5546</v>
          </cell>
          <cell r="K43">
            <v>0.3091</v>
          </cell>
          <cell r="L43">
            <v>9.6558</v>
          </cell>
          <cell r="M43">
            <v>5.3321</v>
          </cell>
          <cell r="N43">
            <v>5.0956</v>
          </cell>
          <cell r="O43">
            <v>4.2848</v>
          </cell>
          <cell r="P43">
            <v>13.8421</v>
          </cell>
          <cell r="Q43">
            <v>5.1395</v>
          </cell>
          <cell r="R43">
            <v>79.59919999999998</v>
          </cell>
          <cell r="S43">
            <v>5.8637</v>
          </cell>
          <cell r="T43">
            <v>0.3157</v>
          </cell>
          <cell r="U43">
            <v>0.1286</v>
          </cell>
          <cell r="V43">
            <v>0.3242</v>
          </cell>
          <cell r="W43">
            <v>0.1157</v>
          </cell>
          <cell r="X43">
            <v>0.1481</v>
          </cell>
          <cell r="Y43">
            <v>0.0084</v>
          </cell>
          <cell r="Z43">
            <v>0.1522</v>
          </cell>
          <cell r="AA43">
            <v>0.0846</v>
          </cell>
          <cell r="AB43">
            <v>0.0934</v>
          </cell>
          <cell r="AC43">
            <v>0.083</v>
          </cell>
          <cell r="AD43">
            <v>0.3377</v>
          </cell>
          <cell r="AE43">
            <v>0.146</v>
          </cell>
          <cell r="AF43">
            <v>0.0215</v>
          </cell>
        </row>
        <row r="44">
          <cell r="A44" t="str">
            <v>21975</v>
          </cell>
          <cell r="B44" t="str">
            <v>PGE</v>
          </cell>
          <cell r="D44">
            <v>2</v>
          </cell>
          <cell r="E44">
            <v>1975</v>
          </cell>
          <cell r="F44">
            <v>7.9642</v>
          </cell>
          <cell r="G44">
            <v>2.4432</v>
          </cell>
          <cell r="H44">
            <v>8.9725</v>
          </cell>
          <cell r="I44">
            <v>3.0708</v>
          </cell>
          <cell r="J44">
            <v>3.8195</v>
          </cell>
          <cell r="K44">
            <v>0.4429</v>
          </cell>
          <cell r="L44">
            <v>9.1478</v>
          </cell>
          <cell r="M44">
            <v>5.252</v>
          </cell>
          <cell r="N44">
            <v>4.3596</v>
          </cell>
          <cell r="O44">
            <v>2.9942</v>
          </cell>
          <cell r="P44">
            <v>11.7907</v>
          </cell>
          <cell r="Q44">
            <v>5.3958</v>
          </cell>
          <cell r="R44">
            <v>65.6532</v>
          </cell>
          <cell r="S44">
            <v>4.2624</v>
          </cell>
          <cell r="T44">
            <v>0.2677</v>
          </cell>
          <cell r="U44">
            <v>0.0197</v>
          </cell>
          <cell r="V44">
            <v>0.2769</v>
          </cell>
          <cell r="W44">
            <v>0.0947</v>
          </cell>
          <cell r="X44">
            <v>0.4922</v>
          </cell>
          <cell r="Y44">
            <v>0.0259</v>
          </cell>
          <cell r="Z44">
            <v>0.1798</v>
          </cell>
          <cell r="AA44">
            <v>0.1638</v>
          </cell>
          <cell r="AB44">
            <v>0.0317</v>
          </cell>
          <cell r="AC44">
            <v>0.1192</v>
          </cell>
          <cell r="AD44">
            <v>0.4793</v>
          </cell>
          <cell r="AE44">
            <v>0.2551</v>
          </cell>
          <cell r="AF44">
            <v>2.406</v>
          </cell>
        </row>
        <row r="45">
          <cell r="A45" t="str">
            <v>21976</v>
          </cell>
          <cell r="B45" t="str">
            <v>PGE</v>
          </cell>
          <cell r="D45">
            <v>2</v>
          </cell>
          <cell r="E45">
            <v>1976</v>
          </cell>
          <cell r="F45">
            <v>8.1946</v>
          </cell>
          <cell r="G45">
            <v>2.4887</v>
          </cell>
          <cell r="H45">
            <v>9.2113</v>
          </cell>
          <cell r="I45">
            <v>3.1526</v>
          </cell>
          <cell r="J45">
            <v>4.316</v>
          </cell>
          <cell r="K45">
            <v>0.4835</v>
          </cell>
          <cell r="L45">
            <v>9.4999</v>
          </cell>
          <cell r="M45">
            <v>5.9623</v>
          </cell>
          <cell r="N45">
            <v>4.396</v>
          </cell>
          <cell r="O45">
            <v>2.9942</v>
          </cell>
          <cell r="P45">
            <v>12.2383</v>
          </cell>
          <cell r="Q45">
            <v>5.5192</v>
          </cell>
          <cell r="R45">
            <v>68.4566</v>
          </cell>
          <cell r="S45">
            <v>4.7995</v>
          </cell>
          <cell r="T45">
            <v>0.2455</v>
          </cell>
          <cell r="U45">
            <v>0.0474</v>
          </cell>
          <cell r="V45">
            <v>0.2482</v>
          </cell>
          <cell r="W45">
            <v>0.0849</v>
          </cell>
          <cell r="X45">
            <v>0.4997</v>
          </cell>
          <cell r="Y45">
            <v>0.041</v>
          </cell>
          <cell r="Z45">
            <v>0.3571</v>
          </cell>
          <cell r="AA45">
            <v>0.7131</v>
          </cell>
          <cell r="AB45">
            <v>0.0392</v>
          </cell>
          <cell r="AC45">
            <v>0.0004</v>
          </cell>
          <cell r="AD45">
            <v>0.4577</v>
          </cell>
          <cell r="AE45">
            <v>0.1302</v>
          </cell>
          <cell r="AF45">
            <v>2.8865999999999996</v>
          </cell>
        </row>
        <row r="46">
          <cell r="A46" t="str">
            <v>21977</v>
          </cell>
          <cell r="B46" t="str">
            <v>PGE</v>
          </cell>
          <cell r="D46">
            <v>2</v>
          </cell>
          <cell r="E46">
            <v>1977</v>
          </cell>
          <cell r="F46">
            <v>8.4306</v>
          </cell>
          <cell r="G46">
            <v>2.5488</v>
          </cell>
          <cell r="H46">
            <v>9.7749</v>
          </cell>
          <cell r="I46">
            <v>3.3454</v>
          </cell>
          <cell r="J46">
            <v>4.4689</v>
          </cell>
          <cell r="K46">
            <v>0.5186</v>
          </cell>
          <cell r="L46">
            <v>9.8095</v>
          </cell>
          <cell r="M46">
            <v>5.9623</v>
          </cell>
          <cell r="N46">
            <v>4.4987</v>
          </cell>
          <cell r="O46">
            <v>3.0072</v>
          </cell>
          <cell r="P46">
            <v>12.9868</v>
          </cell>
          <cell r="Q46">
            <v>5.5245</v>
          </cell>
          <cell r="R46">
            <v>70.8762</v>
          </cell>
          <cell r="S46">
            <v>4.9875</v>
          </cell>
          <cell r="T46">
            <v>0.2531</v>
          </cell>
          <cell r="U46">
            <v>0.0623</v>
          </cell>
          <cell r="V46">
            <v>0.5741</v>
          </cell>
          <cell r="W46">
            <v>0.1965</v>
          </cell>
          <cell r="X46">
            <v>0.1567</v>
          </cell>
          <cell r="Y46">
            <v>0.0354</v>
          </cell>
          <cell r="Z46">
            <v>0.3152</v>
          </cell>
          <cell r="AA46">
            <v>0.0018</v>
          </cell>
          <cell r="AB46">
            <v>0.1059</v>
          </cell>
          <cell r="AC46">
            <v>0.0204</v>
          </cell>
          <cell r="AD46">
            <v>0.7601</v>
          </cell>
          <cell r="AE46">
            <v>0.0127</v>
          </cell>
          <cell r="AF46">
            <v>2.4942</v>
          </cell>
        </row>
        <row r="47">
          <cell r="A47" t="str">
            <v>21978</v>
          </cell>
          <cell r="B47" t="str">
            <v>PGE</v>
          </cell>
          <cell r="D47">
            <v>2</v>
          </cell>
          <cell r="E47">
            <v>1978</v>
          </cell>
          <cell r="F47">
            <v>8.6376</v>
          </cell>
          <cell r="G47">
            <v>2.582</v>
          </cell>
          <cell r="H47">
            <v>10.4664</v>
          </cell>
          <cell r="I47">
            <v>3.582</v>
          </cell>
          <cell r="J47">
            <v>4.6541</v>
          </cell>
          <cell r="K47">
            <v>0.5281</v>
          </cell>
          <cell r="L47">
            <v>10.2856</v>
          </cell>
          <cell r="M47">
            <v>5.9805</v>
          </cell>
          <cell r="N47">
            <v>4.6029</v>
          </cell>
          <cell r="O47">
            <v>3.0072</v>
          </cell>
          <cell r="P47">
            <v>13.5238</v>
          </cell>
          <cell r="Q47">
            <v>5.6249</v>
          </cell>
          <cell r="R47">
            <v>73.47509999999998</v>
          </cell>
          <cell r="S47">
            <v>5.1822</v>
          </cell>
          <cell r="T47">
            <v>0.2263</v>
          </cell>
          <cell r="U47">
            <v>0.0358</v>
          </cell>
          <cell r="V47">
            <v>0.7038</v>
          </cell>
          <cell r="W47">
            <v>0.2408</v>
          </cell>
          <cell r="X47">
            <v>0.1891</v>
          </cell>
          <cell r="Y47">
            <v>0.01</v>
          </cell>
          <cell r="Z47">
            <v>0.4824</v>
          </cell>
          <cell r="AA47">
            <v>0.0234</v>
          </cell>
          <cell r="AB47">
            <v>0.1077</v>
          </cell>
          <cell r="AC47">
            <v>0.0016</v>
          </cell>
          <cell r="AD47">
            <v>0.5503</v>
          </cell>
          <cell r="AE47">
            <v>0.1088</v>
          </cell>
          <cell r="AF47">
            <v>2.6799999999999997</v>
          </cell>
        </row>
        <row r="48">
          <cell r="A48" t="str">
            <v>21979</v>
          </cell>
          <cell r="B48" t="str">
            <v>PGE</v>
          </cell>
          <cell r="D48">
            <v>2</v>
          </cell>
          <cell r="E48">
            <v>1979</v>
          </cell>
          <cell r="F48">
            <v>8.9337</v>
          </cell>
          <cell r="G48">
            <v>2.6107</v>
          </cell>
          <cell r="H48">
            <v>11.3162</v>
          </cell>
          <cell r="I48">
            <v>3.8728</v>
          </cell>
          <cell r="J48">
            <v>5.1185</v>
          </cell>
          <cell r="K48">
            <v>0.6072</v>
          </cell>
          <cell r="L48">
            <v>10.4347</v>
          </cell>
          <cell r="M48">
            <v>6.1201</v>
          </cell>
          <cell r="N48">
            <v>4.6231</v>
          </cell>
          <cell r="O48">
            <v>3.0354</v>
          </cell>
          <cell r="P48">
            <v>13.9531</v>
          </cell>
          <cell r="Q48">
            <v>5.668</v>
          </cell>
          <cell r="R48">
            <v>76.29350000000001</v>
          </cell>
          <cell r="S48">
            <v>5.7257</v>
          </cell>
          <cell r="T48">
            <v>0.3177</v>
          </cell>
          <cell r="U48">
            <v>0.0316</v>
          </cell>
          <cell r="V48">
            <v>0.8638</v>
          </cell>
          <cell r="W48">
            <v>0.2956</v>
          </cell>
          <cell r="X48">
            <v>0.4688</v>
          </cell>
          <cell r="Y48">
            <v>0.0796</v>
          </cell>
          <cell r="Z48">
            <v>0.1562</v>
          </cell>
          <cell r="AA48">
            <v>0.1433</v>
          </cell>
          <cell r="AB48">
            <v>0.0241</v>
          </cell>
          <cell r="AC48">
            <v>0.0364</v>
          </cell>
          <cell r="AD48">
            <v>0.4441</v>
          </cell>
          <cell r="AE48">
            <v>0.0527</v>
          </cell>
          <cell r="AF48">
            <v>2.9139000000000004</v>
          </cell>
        </row>
        <row r="49">
          <cell r="A49" t="str">
            <v>21980</v>
          </cell>
          <cell r="B49" t="str">
            <v>PGE</v>
          </cell>
          <cell r="D49">
            <v>2</v>
          </cell>
          <cell r="E49">
            <v>1980</v>
          </cell>
          <cell r="F49">
            <v>9.2682</v>
          </cell>
          <cell r="G49">
            <v>2.6586</v>
          </cell>
          <cell r="H49">
            <v>11.8093</v>
          </cell>
          <cell r="I49">
            <v>4.0415</v>
          </cell>
          <cell r="J49">
            <v>6.0182</v>
          </cell>
          <cell r="K49">
            <v>0.6602</v>
          </cell>
          <cell r="L49">
            <v>10.4439</v>
          </cell>
          <cell r="M49">
            <v>6.1201</v>
          </cell>
          <cell r="N49">
            <v>4.6521</v>
          </cell>
          <cell r="O49">
            <v>3.0586</v>
          </cell>
          <cell r="P49">
            <v>14.3945</v>
          </cell>
          <cell r="Q49">
            <v>5.8786</v>
          </cell>
          <cell r="R49">
            <v>79.00380000000001</v>
          </cell>
          <cell r="S49">
            <v>6.6784</v>
          </cell>
          <cell r="T49">
            <v>0.359</v>
          </cell>
          <cell r="U49">
            <v>0.0511</v>
          </cell>
          <cell r="V49">
            <v>0.5091</v>
          </cell>
          <cell r="W49">
            <v>0.1742</v>
          </cell>
          <cell r="X49">
            <v>0.9049</v>
          </cell>
          <cell r="Y49">
            <v>0.0536</v>
          </cell>
          <cell r="Z49">
            <v>0.0168</v>
          </cell>
          <cell r="AA49">
            <v>0.0002</v>
          </cell>
          <cell r="AB49">
            <v>0.0334</v>
          </cell>
          <cell r="AC49">
            <v>0.0291</v>
          </cell>
          <cell r="AD49">
            <v>0.458</v>
          </cell>
          <cell r="AE49">
            <v>0.2212</v>
          </cell>
          <cell r="AF49">
            <v>2.8106</v>
          </cell>
        </row>
        <row r="50">
          <cell r="A50" t="str">
            <v>21981</v>
          </cell>
          <cell r="B50" t="str">
            <v>PGE</v>
          </cell>
          <cell r="D50">
            <v>2</v>
          </cell>
          <cell r="E50">
            <v>1981</v>
          </cell>
          <cell r="F50">
            <v>9.4159</v>
          </cell>
          <cell r="G50">
            <v>2.6751</v>
          </cell>
          <cell r="H50">
            <v>12.2046</v>
          </cell>
          <cell r="I50">
            <v>4.1768</v>
          </cell>
          <cell r="J50">
            <v>6.8513</v>
          </cell>
          <cell r="K50">
            <v>0.7037</v>
          </cell>
          <cell r="L50">
            <v>10.4748</v>
          </cell>
          <cell r="M50">
            <v>6.2017</v>
          </cell>
          <cell r="N50">
            <v>4.7414</v>
          </cell>
          <cell r="O50">
            <v>3.3054</v>
          </cell>
          <cell r="P50">
            <v>14.7641</v>
          </cell>
          <cell r="Q50">
            <v>6.0271</v>
          </cell>
          <cell r="R50">
            <v>81.54190000000001</v>
          </cell>
          <cell r="S50">
            <v>7.555</v>
          </cell>
          <cell r="T50">
            <v>0.1753</v>
          </cell>
          <cell r="U50">
            <v>0.0202</v>
          </cell>
          <cell r="V50">
            <v>0.4131</v>
          </cell>
          <cell r="W50">
            <v>0.1413</v>
          </cell>
          <cell r="X50">
            <v>0.8396</v>
          </cell>
          <cell r="Y50">
            <v>0.0442</v>
          </cell>
          <cell r="Z50">
            <v>0.0392</v>
          </cell>
          <cell r="AA50">
            <v>0.0903</v>
          </cell>
          <cell r="AB50">
            <v>0.0941</v>
          </cell>
          <cell r="AC50">
            <v>0.2536</v>
          </cell>
          <cell r="AD50">
            <v>0.3884</v>
          </cell>
          <cell r="AE50">
            <v>0.1607</v>
          </cell>
          <cell r="AF50">
            <v>2.6599999999999997</v>
          </cell>
        </row>
        <row r="51">
          <cell r="A51" t="str">
            <v>21982</v>
          </cell>
          <cell r="B51" t="str">
            <v>PGE</v>
          </cell>
          <cell r="D51">
            <v>2</v>
          </cell>
          <cell r="E51">
            <v>1982</v>
          </cell>
          <cell r="F51">
            <v>9.574</v>
          </cell>
          <cell r="G51">
            <v>2.704</v>
          </cell>
          <cell r="H51">
            <v>12.699</v>
          </cell>
          <cell r="I51">
            <v>4.346</v>
          </cell>
          <cell r="J51">
            <v>7.416</v>
          </cell>
          <cell r="K51">
            <v>0.733</v>
          </cell>
          <cell r="L51">
            <v>10.511</v>
          </cell>
          <cell r="M51">
            <v>6.208</v>
          </cell>
          <cell r="N51">
            <v>4.856</v>
          </cell>
          <cell r="O51">
            <v>3.338</v>
          </cell>
          <cell r="P51">
            <v>15.162</v>
          </cell>
          <cell r="Q51">
            <v>6.03</v>
          </cell>
          <cell r="R51">
            <v>83.57700000000001</v>
          </cell>
          <cell r="S51">
            <v>8.149000000000001</v>
          </cell>
          <cell r="T51">
            <v>0.1889</v>
          </cell>
          <cell r="U51">
            <v>0.033</v>
          </cell>
          <cell r="V51">
            <v>0.5142</v>
          </cell>
          <cell r="W51">
            <v>0.176</v>
          </cell>
          <cell r="X51">
            <v>0.5719</v>
          </cell>
          <cell r="Y51">
            <v>0.0301</v>
          </cell>
          <cell r="Z51">
            <v>0.0454</v>
          </cell>
          <cell r="AA51">
            <v>0.0115</v>
          </cell>
          <cell r="AB51">
            <v>0.1199</v>
          </cell>
          <cell r="AC51">
            <v>0.0404</v>
          </cell>
          <cell r="AD51">
            <v>0.4191</v>
          </cell>
          <cell r="AE51">
            <v>0.0167</v>
          </cell>
          <cell r="AF51">
            <v>2.1671</v>
          </cell>
        </row>
        <row r="52">
          <cell r="A52" t="str">
            <v>21983</v>
          </cell>
          <cell r="B52" t="str">
            <v>PGE</v>
          </cell>
          <cell r="D52">
            <v>2</v>
          </cell>
          <cell r="E52">
            <v>1983</v>
          </cell>
          <cell r="F52">
            <v>9.7388</v>
          </cell>
          <cell r="G52">
            <v>2.7418</v>
          </cell>
          <cell r="H52">
            <v>12.8613</v>
          </cell>
          <cell r="I52">
            <v>4.4015</v>
          </cell>
          <cell r="J52">
            <v>8.5265</v>
          </cell>
          <cell r="K52">
            <v>0.791</v>
          </cell>
          <cell r="L52">
            <v>10.523</v>
          </cell>
          <cell r="M52">
            <v>6.228</v>
          </cell>
          <cell r="N52">
            <v>4.9192</v>
          </cell>
          <cell r="O52">
            <v>3.338</v>
          </cell>
          <cell r="P52">
            <v>15.3612</v>
          </cell>
          <cell r="Q52">
            <v>6.2748</v>
          </cell>
          <cell r="R52">
            <v>85.70509999999999</v>
          </cell>
          <cell r="S52">
            <v>9.3175</v>
          </cell>
          <cell r="T52">
            <v>0.1994</v>
          </cell>
          <cell r="U52">
            <v>0.0425</v>
          </cell>
          <cell r="V52">
            <v>0.1849</v>
          </cell>
          <cell r="W52">
            <v>0.0633</v>
          </cell>
          <cell r="X52">
            <v>1.1184</v>
          </cell>
          <cell r="Y52">
            <v>0.0589</v>
          </cell>
          <cell r="Z52">
            <v>0.0222</v>
          </cell>
          <cell r="AA52">
            <v>0.0257</v>
          </cell>
          <cell r="AB52">
            <v>0.0691</v>
          </cell>
          <cell r="AC52">
            <v>0</v>
          </cell>
          <cell r="AD52">
            <v>0.2231</v>
          </cell>
          <cell r="AE52">
            <v>0.2601</v>
          </cell>
          <cell r="AF52">
            <v>2.2676</v>
          </cell>
        </row>
        <row r="53">
          <cell r="A53" t="str">
            <v>21984</v>
          </cell>
          <cell r="B53" t="str">
            <v>PGE</v>
          </cell>
          <cell r="D53">
            <v>2</v>
          </cell>
          <cell r="E53">
            <v>1984</v>
          </cell>
          <cell r="F53">
            <v>9.9618</v>
          </cell>
          <cell r="G53">
            <v>2.8015</v>
          </cell>
          <cell r="H53">
            <v>13.3066</v>
          </cell>
          <cell r="I53">
            <v>4.5539</v>
          </cell>
          <cell r="J53">
            <v>9.0562</v>
          </cell>
          <cell r="K53">
            <v>0.8474</v>
          </cell>
          <cell r="L53">
            <v>10.5813</v>
          </cell>
          <cell r="M53">
            <v>6.2525</v>
          </cell>
          <cell r="N53">
            <v>5.0277</v>
          </cell>
          <cell r="O53">
            <v>3.3969</v>
          </cell>
          <cell r="P53">
            <v>15.5989</v>
          </cell>
          <cell r="Q53">
            <v>6.4696</v>
          </cell>
          <cell r="R53">
            <v>87.8543</v>
          </cell>
          <cell r="S53">
            <v>9.9036</v>
          </cell>
          <cell r="T53">
            <v>0.2618</v>
          </cell>
          <cell r="U53">
            <v>0.065</v>
          </cell>
          <cell r="V53">
            <v>0.4703</v>
          </cell>
          <cell r="W53">
            <v>0.1609</v>
          </cell>
          <cell r="X53">
            <v>0.5392</v>
          </cell>
          <cell r="Y53">
            <v>0.0574</v>
          </cell>
          <cell r="Z53">
            <v>0.0697</v>
          </cell>
          <cell r="AA53">
            <v>0.0308</v>
          </cell>
          <cell r="AB53">
            <v>0.1151</v>
          </cell>
          <cell r="AC53">
            <v>0.077</v>
          </cell>
          <cell r="AD53">
            <v>0.2644</v>
          </cell>
          <cell r="AE53">
            <v>0.2123</v>
          </cell>
          <cell r="AF53">
            <v>2.3238999999999996</v>
          </cell>
        </row>
        <row r="54">
          <cell r="A54" t="str">
            <v>21985</v>
          </cell>
          <cell r="B54" t="str">
            <v>PGE</v>
          </cell>
          <cell r="D54">
            <v>2</v>
          </cell>
          <cell r="E54">
            <v>1985</v>
          </cell>
          <cell r="F54">
            <v>10.2801</v>
          </cell>
          <cell r="G54">
            <v>2.8652</v>
          </cell>
          <cell r="H54">
            <v>13.8588</v>
          </cell>
          <cell r="I54">
            <v>4.7429</v>
          </cell>
          <cell r="J54">
            <v>9.7599</v>
          </cell>
          <cell r="K54">
            <v>0.8839</v>
          </cell>
          <cell r="L54">
            <v>10.6365</v>
          </cell>
          <cell r="M54">
            <v>6.2581</v>
          </cell>
          <cell r="N54">
            <v>5.1172</v>
          </cell>
          <cell r="O54">
            <v>3.5974</v>
          </cell>
          <cell r="P54">
            <v>15.8092</v>
          </cell>
          <cell r="Q54">
            <v>6.6699</v>
          </cell>
          <cell r="R54">
            <v>90.47909999999999</v>
          </cell>
          <cell r="S54">
            <v>10.6438</v>
          </cell>
          <cell r="T54">
            <v>0.3618</v>
          </cell>
          <cell r="U54">
            <v>0.0698</v>
          </cell>
          <cell r="V54">
            <v>0.5806</v>
          </cell>
          <cell r="W54">
            <v>0.1987</v>
          </cell>
          <cell r="X54">
            <v>0.7138</v>
          </cell>
          <cell r="Y54">
            <v>0.0376</v>
          </cell>
          <cell r="Z54">
            <v>0.0678</v>
          </cell>
          <cell r="AA54">
            <v>0.0126</v>
          </cell>
          <cell r="AB54">
            <v>0.0969</v>
          </cell>
          <cell r="AC54">
            <v>0.2115</v>
          </cell>
          <cell r="AD54">
            <v>0.2403</v>
          </cell>
          <cell r="AE54">
            <v>0.2201</v>
          </cell>
          <cell r="AF54">
            <v>2.8115</v>
          </cell>
        </row>
        <row r="55">
          <cell r="A55" t="str">
            <v>21986</v>
          </cell>
          <cell r="B55" t="str">
            <v>PGE</v>
          </cell>
          <cell r="D55">
            <v>2</v>
          </cell>
          <cell r="E55">
            <v>1986</v>
          </cell>
          <cell r="F55">
            <v>10.4792</v>
          </cell>
          <cell r="G55">
            <v>2.879</v>
          </cell>
          <cell r="H55">
            <v>14.2505</v>
          </cell>
          <cell r="I55">
            <v>4.8769</v>
          </cell>
          <cell r="J55">
            <v>11.0806</v>
          </cell>
          <cell r="K55">
            <v>0.9717</v>
          </cell>
          <cell r="L55">
            <v>10.6808</v>
          </cell>
          <cell r="M55">
            <v>6.3794</v>
          </cell>
          <cell r="N55">
            <v>5.2659</v>
          </cell>
          <cell r="O55">
            <v>3.647</v>
          </cell>
          <cell r="P55">
            <v>16.0451</v>
          </cell>
          <cell r="Q55">
            <v>6.7957</v>
          </cell>
          <cell r="R55">
            <v>93.3518</v>
          </cell>
          <cell r="S55">
            <v>12.0523</v>
          </cell>
          <cell r="T55">
            <v>0.2479</v>
          </cell>
          <cell r="U55">
            <v>0.0206</v>
          </cell>
          <cell r="V55">
            <v>0.4238</v>
          </cell>
          <cell r="W55">
            <v>0.145</v>
          </cell>
          <cell r="X55">
            <v>1.3322</v>
          </cell>
          <cell r="Y55">
            <v>0.089</v>
          </cell>
          <cell r="Z55">
            <v>0.0583</v>
          </cell>
          <cell r="AA55">
            <v>0.129</v>
          </cell>
          <cell r="AB55">
            <v>0.1568</v>
          </cell>
          <cell r="AC55">
            <v>0.0619</v>
          </cell>
          <cell r="AD55">
            <v>0.2698</v>
          </cell>
          <cell r="AE55">
            <v>0.1479</v>
          </cell>
          <cell r="AF55">
            <v>3.0822000000000003</v>
          </cell>
        </row>
        <row r="56">
          <cell r="A56" t="str">
            <v>21987</v>
          </cell>
          <cell r="B56" t="str">
            <v>PGE</v>
          </cell>
          <cell r="D56">
            <v>2</v>
          </cell>
          <cell r="E56">
            <v>1987</v>
          </cell>
          <cell r="F56">
            <v>10.6419</v>
          </cell>
          <cell r="G56">
            <v>2.8843</v>
          </cell>
          <cell r="H56">
            <v>14.8713</v>
          </cell>
          <cell r="I56">
            <v>5.0893</v>
          </cell>
          <cell r="J56">
            <v>12.4902</v>
          </cell>
          <cell r="K56">
            <v>1.0451</v>
          </cell>
          <cell r="L56">
            <v>10.7633</v>
          </cell>
          <cell r="M56">
            <v>6.4226</v>
          </cell>
          <cell r="N56">
            <v>5.5397</v>
          </cell>
          <cell r="O56">
            <v>3.6556</v>
          </cell>
          <cell r="P56">
            <v>16.4827</v>
          </cell>
          <cell r="Q56">
            <v>7.0864</v>
          </cell>
          <cell r="R56">
            <v>96.9724</v>
          </cell>
          <cell r="S56">
            <v>13.5353</v>
          </cell>
          <cell r="T56">
            <v>0.2169</v>
          </cell>
          <cell r="U56">
            <v>0.0129</v>
          </cell>
          <cell r="V56">
            <v>0.6568</v>
          </cell>
          <cell r="W56">
            <v>0.2248</v>
          </cell>
          <cell r="X56">
            <v>1.4233</v>
          </cell>
          <cell r="Y56">
            <v>0.0749</v>
          </cell>
          <cell r="Z56">
            <v>0.0979</v>
          </cell>
          <cell r="AA56">
            <v>0.0519</v>
          </cell>
          <cell r="AB56">
            <v>0.2828</v>
          </cell>
          <cell r="AC56">
            <v>0.0223</v>
          </cell>
          <cell r="AD56">
            <v>0.4756</v>
          </cell>
          <cell r="AE56">
            <v>0.3155</v>
          </cell>
          <cell r="AF56">
            <v>3.8556</v>
          </cell>
        </row>
        <row r="57">
          <cell r="A57" t="str">
            <v>21988</v>
          </cell>
          <cell r="B57" t="str">
            <v>PGE</v>
          </cell>
          <cell r="D57">
            <v>2</v>
          </cell>
          <cell r="E57">
            <v>1988</v>
          </cell>
          <cell r="F57">
            <v>10.833</v>
          </cell>
          <cell r="G57">
            <v>2.9046</v>
          </cell>
          <cell r="H57">
            <v>15.4746</v>
          </cell>
          <cell r="I57">
            <v>5.2958</v>
          </cell>
          <cell r="J57">
            <v>13.3284</v>
          </cell>
          <cell r="K57">
            <v>1.0945</v>
          </cell>
          <cell r="L57">
            <v>10.896</v>
          </cell>
          <cell r="M57">
            <v>6.4226</v>
          </cell>
          <cell r="N57">
            <v>5.9992</v>
          </cell>
          <cell r="O57">
            <v>3.6556</v>
          </cell>
          <cell r="P57">
            <v>18.0715</v>
          </cell>
          <cell r="Q57">
            <v>7.3409</v>
          </cell>
          <cell r="R57">
            <v>101.31670000000003</v>
          </cell>
          <cell r="S57">
            <v>14.4229</v>
          </cell>
          <cell r="T57">
            <v>0.2515</v>
          </cell>
          <cell r="U57">
            <v>0.0288</v>
          </cell>
          <cell r="V57">
            <v>0.6438</v>
          </cell>
          <cell r="W57">
            <v>0.2203</v>
          </cell>
          <cell r="X57">
            <v>0.8537</v>
          </cell>
          <cell r="Y57">
            <v>0.0509</v>
          </cell>
          <cell r="Z57">
            <v>0.1499</v>
          </cell>
          <cell r="AA57">
            <v>0.0014</v>
          </cell>
          <cell r="AB57">
            <v>0.4696</v>
          </cell>
          <cell r="AC57">
            <v>0</v>
          </cell>
          <cell r="AD57">
            <v>1.6318</v>
          </cell>
          <cell r="AE57">
            <v>0.2824</v>
          </cell>
          <cell r="AF57">
            <v>4.5841</v>
          </cell>
        </row>
        <row r="58">
          <cell r="A58" t="str">
            <v>21989</v>
          </cell>
          <cell r="B58" t="str">
            <v>PGE</v>
          </cell>
          <cell r="D58">
            <v>2</v>
          </cell>
          <cell r="E58">
            <v>1989</v>
          </cell>
          <cell r="F58">
            <v>11.0483</v>
          </cell>
          <cell r="G58">
            <v>2.9473</v>
          </cell>
          <cell r="H58">
            <v>16.2347</v>
          </cell>
          <cell r="I58">
            <v>5.5559</v>
          </cell>
          <cell r="J58">
            <v>14.2797</v>
          </cell>
          <cell r="K58">
            <v>1.1436</v>
          </cell>
          <cell r="L58">
            <v>11.0435</v>
          </cell>
          <cell r="M58">
            <v>6.4348</v>
          </cell>
          <cell r="N58">
            <v>6.2295</v>
          </cell>
          <cell r="O58">
            <v>3.9227</v>
          </cell>
          <cell r="P58">
            <v>18.5417</v>
          </cell>
          <cell r="Q58">
            <v>7.4932</v>
          </cell>
          <cell r="R58">
            <v>104.8749</v>
          </cell>
          <cell r="S58">
            <v>15.4233</v>
          </cell>
          <cell r="T58">
            <v>0.2825</v>
          </cell>
          <cell r="U58">
            <v>0.0523</v>
          </cell>
          <cell r="V58">
            <v>0.8056</v>
          </cell>
          <cell r="W58">
            <v>0.2757</v>
          </cell>
          <cell r="X58">
            <v>0.9681</v>
          </cell>
          <cell r="Y58">
            <v>0.051</v>
          </cell>
          <cell r="Z58">
            <v>0.1665</v>
          </cell>
          <cell r="AA58">
            <v>0.0308</v>
          </cell>
          <cell r="AB58">
            <v>0.2418</v>
          </cell>
          <cell r="AC58">
            <v>0.2996</v>
          </cell>
          <cell r="AD58">
            <v>0.5197</v>
          </cell>
          <cell r="AE58">
            <v>0.1836</v>
          </cell>
          <cell r="AF58">
            <v>3.8772</v>
          </cell>
        </row>
        <row r="59">
          <cell r="A59" t="str">
            <v>21990</v>
          </cell>
          <cell r="B59" t="str">
            <v>PGE</v>
          </cell>
          <cell r="D59">
            <v>2</v>
          </cell>
          <cell r="E59">
            <v>1990</v>
          </cell>
          <cell r="F59">
            <v>11.1252</v>
          </cell>
          <cell r="G59">
            <v>2.9658</v>
          </cell>
          <cell r="H59">
            <v>16.672</v>
          </cell>
          <cell r="I59">
            <v>5.7055</v>
          </cell>
          <cell r="J59">
            <v>15.5695</v>
          </cell>
          <cell r="K59">
            <v>1.2264</v>
          </cell>
          <cell r="L59">
            <v>11.2291</v>
          </cell>
          <cell r="M59">
            <v>6.534</v>
          </cell>
          <cell r="N59">
            <v>6.6739</v>
          </cell>
          <cell r="O59">
            <v>3.9588</v>
          </cell>
          <cell r="P59">
            <v>19.4717</v>
          </cell>
          <cell r="Q59">
            <v>8.0045</v>
          </cell>
          <cell r="R59">
            <v>109.13640000000001</v>
          </cell>
          <cell r="S59">
            <v>16.7959</v>
          </cell>
          <cell r="T59">
            <v>0.1513</v>
          </cell>
          <cell r="U59">
            <v>0.0294</v>
          </cell>
          <cell r="V59">
            <v>0.4884</v>
          </cell>
          <cell r="W59">
            <v>0.1671</v>
          </cell>
          <cell r="X59">
            <v>1.3087</v>
          </cell>
          <cell r="Y59">
            <v>0.0848</v>
          </cell>
          <cell r="Z59">
            <v>0.2068</v>
          </cell>
          <cell r="AA59">
            <v>0.1109</v>
          </cell>
          <cell r="AB59">
            <v>0.4567</v>
          </cell>
          <cell r="AC59">
            <v>0.0556</v>
          </cell>
          <cell r="AD59">
            <v>0.9843</v>
          </cell>
          <cell r="AE59">
            <v>0.5462</v>
          </cell>
          <cell r="AF59">
            <v>4.590199999999999</v>
          </cell>
        </row>
        <row r="60">
          <cell r="A60" t="str">
            <v>21991</v>
          </cell>
          <cell r="B60" t="str">
            <v>PGE</v>
          </cell>
          <cell r="D60">
            <v>2</v>
          </cell>
          <cell r="E60">
            <v>1991</v>
          </cell>
          <cell r="F60">
            <v>11.3785</v>
          </cell>
          <cell r="G60">
            <v>3.026</v>
          </cell>
          <cell r="H60">
            <v>17.2405</v>
          </cell>
          <cell r="I60">
            <v>5.9</v>
          </cell>
          <cell r="J60">
            <v>16.9597</v>
          </cell>
          <cell r="K60">
            <v>1.679</v>
          </cell>
          <cell r="L60">
            <v>11.7037</v>
          </cell>
          <cell r="M60">
            <v>6.5406</v>
          </cell>
          <cell r="N60">
            <v>7.0747</v>
          </cell>
          <cell r="O60">
            <v>4.0204</v>
          </cell>
          <cell r="P60">
            <v>20.8374</v>
          </cell>
          <cell r="Q60">
            <v>8.6177</v>
          </cell>
          <cell r="R60">
            <v>114.9782</v>
          </cell>
          <cell r="S60">
            <v>18.6387</v>
          </cell>
          <cell r="T60">
            <v>0.3356</v>
          </cell>
          <cell r="U60">
            <v>0.0723</v>
          </cell>
          <cell r="V60">
            <v>0.6253</v>
          </cell>
          <cell r="W60">
            <v>0.214</v>
          </cell>
          <cell r="X60">
            <v>1.4118</v>
          </cell>
          <cell r="Y60">
            <v>0.4548</v>
          </cell>
          <cell r="Z60">
            <v>0.4981</v>
          </cell>
          <cell r="AA60">
            <v>0.0196</v>
          </cell>
          <cell r="AB60">
            <v>0.4147</v>
          </cell>
          <cell r="AC60">
            <v>0.083</v>
          </cell>
          <cell r="AD60">
            <v>1.4269</v>
          </cell>
          <cell r="AE60">
            <v>0.6525</v>
          </cell>
          <cell r="AF60">
            <v>6.2086</v>
          </cell>
        </row>
        <row r="61">
          <cell r="A61" t="str">
            <v>21992</v>
          </cell>
          <cell r="B61" t="str">
            <v>PGE</v>
          </cell>
          <cell r="D61">
            <v>2</v>
          </cell>
          <cell r="E61">
            <v>1992</v>
          </cell>
          <cell r="F61">
            <v>11.3944</v>
          </cell>
          <cell r="G61">
            <v>3.0549</v>
          </cell>
          <cell r="H61">
            <v>17.3622</v>
          </cell>
          <cell r="I61">
            <v>5.9417</v>
          </cell>
          <cell r="J61">
            <v>18.0702</v>
          </cell>
          <cell r="K61">
            <v>1.7544</v>
          </cell>
          <cell r="L61">
            <v>11.9025</v>
          </cell>
          <cell r="M61">
            <v>6.5406</v>
          </cell>
          <cell r="N61">
            <v>7.4065</v>
          </cell>
          <cell r="O61">
            <v>4.0442</v>
          </cell>
          <cell r="P61">
            <v>21.3209</v>
          </cell>
          <cell r="Q61">
            <v>8.8309</v>
          </cell>
          <cell r="R61">
            <v>117.62339999999999</v>
          </cell>
          <cell r="S61">
            <v>19.8246</v>
          </cell>
          <cell r="T61">
            <v>0.1067</v>
          </cell>
          <cell r="U61">
            <v>0.0426</v>
          </cell>
          <cell r="V61">
            <v>0.1852</v>
          </cell>
          <cell r="W61">
            <v>0.0634</v>
          </cell>
          <cell r="X61">
            <v>1.1349</v>
          </cell>
          <cell r="Y61">
            <v>0.0783</v>
          </cell>
          <cell r="Z61">
            <v>0.2251</v>
          </cell>
          <cell r="AA61">
            <v>0.0056</v>
          </cell>
          <cell r="AB61">
            <v>0.3471</v>
          </cell>
          <cell r="AC61">
            <v>0.0478</v>
          </cell>
          <cell r="AD61">
            <v>0.5524</v>
          </cell>
          <cell r="AE61">
            <v>0.2571</v>
          </cell>
          <cell r="AF61">
            <v>3.0462000000000002</v>
          </cell>
        </row>
        <row r="62">
          <cell r="A62" t="str">
            <v>21993</v>
          </cell>
          <cell r="B62" t="str">
            <v>PGE</v>
          </cell>
          <cell r="D62">
            <v>2</v>
          </cell>
          <cell r="E62">
            <v>1993</v>
          </cell>
          <cell r="F62">
            <v>11.5129</v>
          </cell>
          <cell r="G62">
            <v>3.0627</v>
          </cell>
          <cell r="H62">
            <v>17.8514</v>
          </cell>
          <cell r="I62">
            <v>6.1091</v>
          </cell>
          <cell r="J62">
            <v>20.8057</v>
          </cell>
          <cell r="K62">
            <v>2.6535</v>
          </cell>
          <cell r="L62">
            <v>12.1984</v>
          </cell>
          <cell r="M62">
            <v>6.5623</v>
          </cell>
          <cell r="N62">
            <v>7.5258</v>
          </cell>
          <cell r="O62">
            <v>4.0442</v>
          </cell>
          <cell r="P62">
            <v>21.7986</v>
          </cell>
          <cell r="Q62">
            <v>8.8461</v>
          </cell>
          <cell r="R62">
            <v>122.97070000000002</v>
          </cell>
          <cell r="S62">
            <v>23.459200000000003</v>
          </cell>
          <cell r="T62">
            <v>0.218</v>
          </cell>
          <cell r="U62">
            <v>0.0231</v>
          </cell>
          <cell r="V62">
            <v>0.5594</v>
          </cell>
          <cell r="W62">
            <v>0.1914</v>
          </cell>
          <cell r="X62">
            <v>2.7623</v>
          </cell>
          <cell r="Y62">
            <v>0.902</v>
          </cell>
          <cell r="Z62">
            <v>0.3246</v>
          </cell>
          <cell r="AA62">
            <v>0.0461</v>
          </cell>
          <cell r="AB62">
            <v>0.1361</v>
          </cell>
          <cell r="AC62">
            <v>0.0203</v>
          </cell>
          <cell r="AD62">
            <v>0.5535</v>
          </cell>
          <cell r="AE62">
            <v>0.0635</v>
          </cell>
          <cell r="AF62">
            <v>5.8003</v>
          </cell>
        </row>
        <row r="63">
          <cell r="A63" t="str">
            <v>21994</v>
          </cell>
          <cell r="B63" t="str">
            <v>PGE</v>
          </cell>
          <cell r="D63">
            <v>2</v>
          </cell>
          <cell r="E63">
            <v>1994</v>
          </cell>
          <cell r="F63">
            <v>11.687</v>
          </cell>
          <cell r="G63">
            <v>3.0921</v>
          </cell>
          <cell r="H63">
            <v>18.1489</v>
          </cell>
          <cell r="I63">
            <v>6.2109</v>
          </cell>
          <cell r="J63">
            <v>21.2271</v>
          </cell>
          <cell r="K63">
            <v>2.8915</v>
          </cell>
          <cell r="L63">
            <v>12.603</v>
          </cell>
          <cell r="M63">
            <v>6.8636</v>
          </cell>
          <cell r="N63">
            <v>8.0777</v>
          </cell>
          <cell r="O63">
            <v>4.0442</v>
          </cell>
          <cell r="P63">
            <v>22.1307</v>
          </cell>
          <cell r="Q63">
            <v>8.9223</v>
          </cell>
          <cell r="R63">
            <v>125.89900000000003</v>
          </cell>
          <cell r="S63">
            <v>24.1186</v>
          </cell>
          <cell r="T63">
            <v>0.2832</v>
          </cell>
          <cell r="U63">
            <v>0.0464</v>
          </cell>
          <cell r="V63">
            <v>0.3758</v>
          </cell>
          <cell r="W63">
            <v>0.1286</v>
          </cell>
          <cell r="X63">
            <v>0.4533</v>
          </cell>
          <cell r="Y63">
            <v>0.2422</v>
          </cell>
          <cell r="Z63">
            <v>0.4364</v>
          </cell>
          <cell r="AA63">
            <v>0.3187</v>
          </cell>
          <cell r="AB63">
            <v>0.5702</v>
          </cell>
          <cell r="AC63">
            <v>0.0219</v>
          </cell>
          <cell r="AD63">
            <v>0.4164</v>
          </cell>
          <cell r="AE63">
            <v>0.1297</v>
          </cell>
          <cell r="AF63">
            <v>3.4228</v>
          </cell>
        </row>
        <row r="64">
          <cell r="A64" t="str">
            <v>21995</v>
          </cell>
          <cell r="B64" t="str">
            <v>PGE</v>
          </cell>
          <cell r="D64">
            <v>2</v>
          </cell>
          <cell r="E64">
            <v>1995</v>
          </cell>
          <cell r="F64">
            <v>11.695</v>
          </cell>
          <cell r="G64">
            <v>3.1068</v>
          </cell>
          <cell r="H64">
            <v>18.3757</v>
          </cell>
          <cell r="I64">
            <v>6.2885</v>
          </cell>
          <cell r="J64">
            <v>21.5836</v>
          </cell>
          <cell r="K64">
            <v>2.947</v>
          </cell>
          <cell r="L64">
            <v>12.7518</v>
          </cell>
          <cell r="M64">
            <v>6.8636</v>
          </cell>
          <cell r="N64">
            <v>8.5261</v>
          </cell>
          <cell r="O64">
            <v>4.0587</v>
          </cell>
          <cell r="P64">
            <v>22.3235</v>
          </cell>
          <cell r="Q64">
            <v>9.0012</v>
          </cell>
          <cell r="R64">
            <v>127.5215</v>
          </cell>
          <cell r="S64">
            <v>24.5306</v>
          </cell>
          <cell r="T64">
            <v>0.1271</v>
          </cell>
          <cell r="U64">
            <v>0.0338</v>
          </cell>
          <cell r="V64">
            <v>0.3134</v>
          </cell>
          <cell r="W64">
            <v>0.1072</v>
          </cell>
          <cell r="X64">
            <v>0.3893</v>
          </cell>
          <cell r="Y64">
            <v>0.0594</v>
          </cell>
          <cell r="Z64">
            <v>0.1841</v>
          </cell>
          <cell r="AA64">
            <v>0.0073</v>
          </cell>
          <cell r="AB64">
            <v>0.469</v>
          </cell>
          <cell r="AC64">
            <v>0.0608</v>
          </cell>
          <cell r="AD64">
            <v>0.2862</v>
          </cell>
          <cell r="AE64">
            <v>0.1381</v>
          </cell>
          <cell r="AF64">
            <v>2.1757</v>
          </cell>
        </row>
        <row r="65">
          <cell r="A65" t="str">
            <v>21996</v>
          </cell>
          <cell r="B65" t="str">
            <v>PGE</v>
          </cell>
          <cell r="D65">
            <v>2</v>
          </cell>
          <cell r="E65">
            <v>1996</v>
          </cell>
          <cell r="F65">
            <v>11.7272</v>
          </cell>
          <cell r="G65">
            <v>3.1541</v>
          </cell>
          <cell r="H65">
            <v>19.5534</v>
          </cell>
          <cell r="I65">
            <v>6.6915</v>
          </cell>
          <cell r="J65">
            <v>23.2839</v>
          </cell>
          <cell r="K65">
            <v>3.0396</v>
          </cell>
          <cell r="L65">
            <v>12.9485</v>
          </cell>
          <cell r="M65">
            <v>6.8638</v>
          </cell>
          <cell r="N65">
            <v>8.5908</v>
          </cell>
          <cell r="O65">
            <v>4.0906</v>
          </cell>
          <cell r="P65">
            <v>22.7815</v>
          </cell>
          <cell r="Q65">
            <v>9.4189</v>
          </cell>
          <cell r="R65">
            <v>132.1438</v>
          </cell>
          <cell r="S65">
            <v>26.3235</v>
          </cell>
          <cell r="T65">
            <v>0.1613</v>
          </cell>
          <cell r="U65">
            <v>0.0685</v>
          </cell>
          <cell r="V65">
            <v>1.2734</v>
          </cell>
          <cell r="W65">
            <v>0.4358</v>
          </cell>
          <cell r="X65">
            <v>1.7368</v>
          </cell>
          <cell r="Y65">
            <v>0.0967</v>
          </cell>
          <cell r="Z65">
            <v>0.2352</v>
          </cell>
          <cell r="AA65">
            <v>0.0336</v>
          </cell>
          <cell r="AB65">
            <v>0.0872</v>
          </cell>
          <cell r="AC65">
            <v>0.0679</v>
          </cell>
          <cell r="AD65">
            <v>0.5613</v>
          </cell>
          <cell r="AE65">
            <v>0.483</v>
          </cell>
          <cell r="AF65">
            <v>5.2406999999999995</v>
          </cell>
        </row>
        <row r="66">
          <cell r="A66" t="str">
            <v>21997</v>
          </cell>
          <cell r="B66" t="str">
            <v>PGE</v>
          </cell>
          <cell r="D66">
            <v>2</v>
          </cell>
          <cell r="E66">
            <v>1997</v>
          </cell>
          <cell r="F66">
            <v>11.769</v>
          </cell>
          <cell r="G66">
            <v>3.1839</v>
          </cell>
          <cell r="H66">
            <v>19.7524</v>
          </cell>
          <cell r="I66">
            <v>6.7596</v>
          </cell>
          <cell r="J66">
            <v>24.2128</v>
          </cell>
          <cell r="K66">
            <v>3.1268</v>
          </cell>
          <cell r="L66">
            <v>13.1495</v>
          </cell>
          <cell r="M66">
            <v>6.8754</v>
          </cell>
          <cell r="N66">
            <v>8.9435</v>
          </cell>
          <cell r="O66">
            <v>4.1828</v>
          </cell>
          <cell r="P66">
            <v>23.1658</v>
          </cell>
          <cell r="Q66">
            <v>9.5383</v>
          </cell>
          <cell r="R66">
            <v>134.65980000000002</v>
          </cell>
          <cell r="S66">
            <v>27.3396</v>
          </cell>
          <cell r="T66">
            <v>0.1815</v>
          </cell>
          <cell r="U66">
            <v>0.0535</v>
          </cell>
          <cell r="V66">
            <v>0.3056</v>
          </cell>
          <cell r="W66">
            <v>0.1046</v>
          </cell>
          <cell r="X66">
            <v>0.9709</v>
          </cell>
          <cell r="Y66">
            <v>0.0918</v>
          </cell>
          <cell r="Z66">
            <v>0.2436</v>
          </cell>
          <cell r="AA66">
            <v>0.035</v>
          </cell>
          <cell r="AB66">
            <v>0.3771</v>
          </cell>
          <cell r="AC66">
            <v>0.1316</v>
          </cell>
          <cell r="AD66">
            <v>0.4987</v>
          </cell>
          <cell r="AE66">
            <v>0.1915</v>
          </cell>
          <cell r="AF66">
            <v>3.1854</v>
          </cell>
        </row>
        <row r="67">
          <cell r="A67" t="str">
            <v>21998</v>
          </cell>
          <cell r="B67" t="str">
            <v>PGE</v>
          </cell>
          <cell r="D67">
            <v>2</v>
          </cell>
          <cell r="E67">
            <v>1998</v>
          </cell>
          <cell r="F67">
            <v>11.8112</v>
          </cell>
          <cell r="G67">
            <v>3.1938</v>
          </cell>
          <cell r="H67">
            <v>20.4129</v>
          </cell>
          <cell r="I67">
            <v>6.9856</v>
          </cell>
          <cell r="J67">
            <v>24.8724</v>
          </cell>
          <cell r="K67">
            <v>3.165</v>
          </cell>
          <cell r="L67">
            <v>13.188</v>
          </cell>
          <cell r="M67">
            <v>6.9098</v>
          </cell>
          <cell r="N67">
            <v>9.1171</v>
          </cell>
          <cell r="O67">
            <v>4.1875</v>
          </cell>
          <cell r="P67">
            <v>23.3377</v>
          </cell>
          <cell r="Q67">
            <v>10.09</v>
          </cell>
          <cell r="R67">
            <v>137.27100000000002</v>
          </cell>
          <cell r="S67">
            <v>28.037399999999998</v>
          </cell>
          <cell r="T67">
            <v>0.1926</v>
          </cell>
          <cell r="U67">
            <v>0.0361</v>
          </cell>
          <cell r="V67">
            <v>0.7764</v>
          </cell>
          <cell r="W67">
            <v>0.2657</v>
          </cell>
          <cell r="X67">
            <v>0.7053</v>
          </cell>
          <cell r="Y67">
            <v>0.0432</v>
          </cell>
          <cell r="Z67">
            <v>0.0854</v>
          </cell>
          <cell r="AA67">
            <v>0.0602</v>
          </cell>
          <cell r="AB67">
            <v>0.2007</v>
          </cell>
          <cell r="AC67">
            <v>0.048</v>
          </cell>
          <cell r="AD67">
            <v>0.2977</v>
          </cell>
          <cell r="AE67">
            <v>0.6304</v>
          </cell>
          <cell r="AF67">
            <v>3.3416999999999994</v>
          </cell>
        </row>
        <row r="68">
          <cell r="A68" t="str">
            <v>21999</v>
          </cell>
          <cell r="B68" t="str">
            <v>PGE</v>
          </cell>
          <cell r="D68">
            <v>2</v>
          </cell>
          <cell r="E68">
            <v>1999</v>
          </cell>
          <cell r="F68">
            <v>11.9341</v>
          </cell>
          <cell r="G68">
            <v>3.2247</v>
          </cell>
          <cell r="H68">
            <v>20.7022</v>
          </cell>
          <cell r="I68">
            <v>7.0845</v>
          </cell>
          <cell r="J68">
            <v>26.7476</v>
          </cell>
          <cell r="K68">
            <v>3.3215</v>
          </cell>
          <cell r="L68">
            <v>13.3829</v>
          </cell>
          <cell r="M68">
            <v>6.9324</v>
          </cell>
          <cell r="N68">
            <v>9.1417</v>
          </cell>
          <cell r="O68">
            <v>4.5933</v>
          </cell>
          <cell r="P68">
            <v>23.7163</v>
          </cell>
          <cell r="Q68">
            <v>10.4643</v>
          </cell>
          <cell r="R68">
            <v>141.24550000000002</v>
          </cell>
          <cell r="S68">
            <v>30.0691</v>
          </cell>
          <cell r="T68">
            <v>0.2838</v>
          </cell>
          <cell r="U68">
            <v>0.0598</v>
          </cell>
          <cell r="V68">
            <v>0.4168</v>
          </cell>
          <cell r="W68">
            <v>0.1426</v>
          </cell>
          <cell r="X68">
            <v>1.9253</v>
          </cell>
          <cell r="Y68">
            <v>0.162</v>
          </cell>
          <cell r="Z68">
            <v>0.2464</v>
          </cell>
          <cell r="AA68">
            <v>0.0508</v>
          </cell>
          <cell r="AB68">
            <v>0.054</v>
          </cell>
          <cell r="AC68">
            <v>0.453</v>
          </cell>
          <cell r="AD68">
            <v>0.5165</v>
          </cell>
          <cell r="AE68">
            <v>0.4606</v>
          </cell>
          <cell r="AF68">
            <v>4.7716</v>
          </cell>
        </row>
        <row r="69">
          <cell r="A69" t="str">
            <v>22000</v>
          </cell>
          <cell r="B69" t="str">
            <v>PGE</v>
          </cell>
          <cell r="D69">
            <v>2</v>
          </cell>
          <cell r="E69">
            <v>2000</v>
          </cell>
          <cell r="F69">
            <v>12.0032</v>
          </cell>
          <cell r="G69">
            <v>3.2797</v>
          </cell>
          <cell r="H69">
            <v>21.4952</v>
          </cell>
          <cell r="I69">
            <v>7.3559</v>
          </cell>
          <cell r="J69">
            <v>27.9017</v>
          </cell>
          <cell r="K69">
            <v>3.3789</v>
          </cell>
          <cell r="L69">
            <v>13.6168</v>
          </cell>
          <cell r="M69">
            <v>7.0092</v>
          </cell>
          <cell r="N69">
            <v>9.3476</v>
          </cell>
          <cell r="O69">
            <v>4.7386</v>
          </cell>
          <cell r="P69">
            <v>23.9883</v>
          </cell>
          <cell r="Q69">
            <v>11.0958</v>
          </cell>
          <cell r="R69">
            <v>145.2109</v>
          </cell>
          <cell r="S69">
            <v>31.2806</v>
          </cell>
          <cell r="T69">
            <v>0.2405</v>
          </cell>
          <cell r="U69">
            <v>0.0869</v>
          </cell>
          <cell r="V69">
            <v>0.9318</v>
          </cell>
          <cell r="W69">
            <v>0.3189</v>
          </cell>
          <cell r="X69">
            <v>1.2107</v>
          </cell>
          <cell r="Y69">
            <v>0.0637</v>
          </cell>
          <cell r="Z69">
            <v>0.2905</v>
          </cell>
          <cell r="AA69">
            <v>0.1078</v>
          </cell>
          <cell r="AB69">
            <v>0.2381</v>
          </cell>
          <cell r="AC69">
            <v>0.1969</v>
          </cell>
          <cell r="AD69">
            <v>0.4231</v>
          </cell>
          <cell r="AE69">
            <v>0.7252</v>
          </cell>
          <cell r="AF69">
            <v>4.8341</v>
          </cell>
        </row>
        <row r="70">
          <cell r="A70" t="str">
            <v>22001</v>
          </cell>
          <cell r="B70" t="str">
            <v>PGE</v>
          </cell>
          <cell r="D70">
            <v>2</v>
          </cell>
          <cell r="E70">
            <v>2001</v>
          </cell>
          <cell r="F70">
            <v>12.0367</v>
          </cell>
          <cell r="G70">
            <v>3.3316</v>
          </cell>
          <cell r="H70">
            <v>23.0514</v>
          </cell>
          <cell r="I70">
            <v>7.8884</v>
          </cell>
          <cell r="J70">
            <v>31.7615</v>
          </cell>
          <cell r="K70">
            <v>3.5785</v>
          </cell>
          <cell r="L70">
            <v>13.8621</v>
          </cell>
          <cell r="M70">
            <v>7.3314</v>
          </cell>
          <cell r="N70">
            <v>9.4652</v>
          </cell>
          <cell r="O70">
            <v>4.7386</v>
          </cell>
          <cell r="P70">
            <v>24.4118</v>
          </cell>
          <cell r="Q70">
            <v>12.4836</v>
          </cell>
          <cell r="R70">
            <v>153.9408</v>
          </cell>
          <cell r="S70">
            <v>35.34</v>
          </cell>
          <cell r="T70">
            <v>0.215</v>
          </cell>
          <cell r="U70">
            <v>0.087</v>
          </cell>
          <cell r="V70">
            <v>1.7075</v>
          </cell>
          <cell r="W70">
            <v>0.5843</v>
          </cell>
          <cell r="X70">
            <v>3.9213</v>
          </cell>
          <cell r="Y70">
            <v>0.2064</v>
          </cell>
          <cell r="Z70">
            <v>0.3074</v>
          </cell>
          <cell r="AA70">
            <v>0.3563</v>
          </cell>
          <cell r="AB70">
            <v>0.1529</v>
          </cell>
          <cell r="AC70">
            <v>0.0299</v>
          </cell>
          <cell r="AD70">
            <v>0.5881</v>
          </cell>
          <cell r="AE70">
            <v>1.4896</v>
          </cell>
          <cell r="AF70">
            <v>9.6457</v>
          </cell>
        </row>
        <row r="71">
          <cell r="A71" t="str">
            <v>22002</v>
          </cell>
          <cell r="B71" t="str">
            <v>PGE</v>
          </cell>
          <cell r="D71">
            <v>2</v>
          </cell>
          <cell r="E71">
            <v>2002</v>
          </cell>
          <cell r="F71">
            <v>12.3498</v>
          </cell>
          <cell r="G71">
            <v>3.3558</v>
          </cell>
          <cell r="H71">
            <v>23.6516</v>
          </cell>
          <cell r="I71">
            <v>8.0934</v>
          </cell>
          <cell r="J71">
            <v>32.5886</v>
          </cell>
          <cell r="K71">
            <v>3.7378</v>
          </cell>
          <cell r="L71">
            <v>14.1789</v>
          </cell>
          <cell r="M71">
            <v>7.5225</v>
          </cell>
          <cell r="N71">
            <v>9.7137</v>
          </cell>
          <cell r="O71">
            <v>4.7654</v>
          </cell>
          <cell r="P71">
            <v>24.7991</v>
          </cell>
          <cell r="Q71">
            <v>12.8083</v>
          </cell>
          <cell r="R71">
            <v>157.5649</v>
          </cell>
          <cell r="S71">
            <v>36.3264</v>
          </cell>
          <cell r="T71">
            <v>0.5041</v>
          </cell>
          <cell r="U71">
            <v>0.0627</v>
          </cell>
          <cell r="V71">
            <v>0.7649</v>
          </cell>
          <cell r="W71">
            <v>0.2613</v>
          </cell>
          <cell r="X71">
            <v>0.8976</v>
          </cell>
          <cell r="Y71">
            <v>0.1668</v>
          </cell>
          <cell r="Z71">
            <v>0.385</v>
          </cell>
          <cell r="AA71">
            <v>0.2287</v>
          </cell>
          <cell r="AB71">
            <v>0.2868</v>
          </cell>
          <cell r="AC71">
            <v>0.1121</v>
          </cell>
          <cell r="AD71">
            <v>0.5663</v>
          </cell>
          <cell r="AE71">
            <v>0.4351</v>
          </cell>
          <cell r="AF71">
            <v>4.6714</v>
          </cell>
        </row>
        <row r="72">
          <cell r="A72" t="str">
            <v>22003</v>
          </cell>
          <cell r="B72" t="str">
            <v>PGE</v>
          </cell>
          <cell r="D72">
            <v>2</v>
          </cell>
          <cell r="E72">
            <v>2003</v>
          </cell>
          <cell r="F72">
            <v>12.6765</v>
          </cell>
          <cell r="G72">
            <v>3.3796</v>
          </cell>
          <cell r="H72">
            <v>24.2772</v>
          </cell>
          <cell r="I72">
            <v>8.3075</v>
          </cell>
          <cell r="J72">
            <v>33.4507</v>
          </cell>
          <cell r="K72">
            <v>3.8994</v>
          </cell>
          <cell r="L72">
            <v>14.4962</v>
          </cell>
          <cell r="M72">
            <v>7.7215</v>
          </cell>
          <cell r="N72">
            <v>9.9602</v>
          </cell>
          <cell r="O72">
            <v>4.7944</v>
          </cell>
          <cell r="P72">
            <v>25.1775</v>
          </cell>
          <cell r="Q72">
            <v>13.1471</v>
          </cell>
          <cell r="R72">
            <v>161.2878</v>
          </cell>
          <cell r="S72">
            <v>37.3501</v>
          </cell>
          <cell r="T72">
            <v>0.5269</v>
          </cell>
          <cell r="U72">
            <v>0.0657</v>
          </cell>
          <cell r="V72">
            <v>0.8022</v>
          </cell>
          <cell r="W72">
            <v>0.2745</v>
          </cell>
          <cell r="X72">
            <v>0.9358</v>
          </cell>
          <cell r="Y72">
            <v>0.1698</v>
          </cell>
          <cell r="Z72">
            <v>0.3918</v>
          </cell>
          <cell r="AA72">
            <v>0.2399</v>
          </cell>
          <cell r="AB72">
            <v>0.2884</v>
          </cell>
          <cell r="AC72">
            <v>0.0929</v>
          </cell>
          <cell r="AD72">
            <v>0.5721</v>
          </cell>
          <cell r="AE72">
            <v>0.4561</v>
          </cell>
          <cell r="AF72">
            <v>4.8161000000000005</v>
          </cell>
        </row>
        <row r="73">
          <cell r="A73" t="str">
            <v>22004</v>
          </cell>
          <cell r="B73" t="str">
            <v>PGE</v>
          </cell>
          <cell r="D73">
            <v>2</v>
          </cell>
          <cell r="E73">
            <v>2004</v>
          </cell>
          <cell r="F73">
            <v>13.0888</v>
          </cell>
          <cell r="G73">
            <v>3.403</v>
          </cell>
          <cell r="H73">
            <v>25.0669</v>
          </cell>
          <cell r="I73">
            <v>8.5777</v>
          </cell>
          <cell r="J73">
            <v>34.5388</v>
          </cell>
          <cell r="K73">
            <v>4.0589</v>
          </cell>
          <cell r="L73">
            <v>14.7615</v>
          </cell>
          <cell r="M73">
            <v>7.9726</v>
          </cell>
          <cell r="N73">
            <v>10.2052</v>
          </cell>
          <cell r="O73">
            <v>4.8253</v>
          </cell>
          <cell r="P73">
            <v>25.5478</v>
          </cell>
          <cell r="Q73">
            <v>13.5747</v>
          </cell>
          <cell r="R73">
            <v>165.62120000000002</v>
          </cell>
          <cell r="S73">
            <v>38.5977</v>
          </cell>
          <cell r="T73">
            <v>0.6206</v>
          </cell>
          <cell r="U73">
            <v>0.0689</v>
          </cell>
          <cell r="V73">
            <v>0.9791</v>
          </cell>
          <cell r="W73">
            <v>0.3351</v>
          </cell>
          <cell r="X73">
            <v>1.1686</v>
          </cell>
          <cell r="Y73">
            <v>0.1685</v>
          </cell>
          <cell r="Z73">
            <v>0.3467</v>
          </cell>
          <cell r="AA73">
            <v>0.2958</v>
          </cell>
          <cell r="AB73">
            <v>0.2906</v>
          </cell>
          <cell r="AC73">
            <v>0.0989</v>
          </cell>
          <cell r="AD73">
            <v>0.5788</v>
          </cell>
          <cell r="AE73">
            <v>0.5528</v>
          </cell>
          <cell r="AF73">
            <v>5.5044</v>
          </cell>
        </row>
        <row r="74">
          <cell r="A74" t="str">
            <v>22005</v>
          </cell>
          <cell r="B74" t="str">
            <v>PGE</v>
          </cell>
          <cell r="D74">
            <v>2</v>
          </cell>
          <cell r="E74">
            <v>2005</v>
          </cell>
          <cell r="F74">
            <v>13.4344</v>
          </cell>
          <cell r="G74">
            <v>3.4258</v>
          </cell>
          <cell r="H74">
            <v>25.7289</v>
          </cell>
          <cell r="I74">
            <v>8.8042</v>
          </cell>
          <cell r="J74">
            <v>35.4508</v>
          </cell>
          <cell r="K74">
            <v>4.2165</v>
          </cell>
          <cell r="L74">
            <v>15.0271</v>
          </cell>
          <cell r="M74">
            <v>8.1832</v>
          </cell>
          <cell r="N74">
            <v>10.4486</v>
          </cell>
          <cell r="O74">
            <v>4.8575</v>
          </cell>
          <cell r="P74">
            <v>25.9096</v>
          </cell>
          <cell r="Q74">
            <v>13.9332</v>
          </cell>
          <cell r="R74">
            <v>169.4198</v>
          </cell>
          <cell r="S74">
            <v>39.6673</v>
          </cell>
          <cell r="T74">
            <v>0.561</v>
          </cell>
          <cell r="U74">
            <v>0.072</v>
          </cell>
          <cell r="V74">
            <v>0.8645</v>
          </cell>
          <cell r="W74">
            <v>0.2958</v>
          </cell>
          <cell r="X74">
            <v>0.9999</v>
          </cell>
          <cell r="Y74">
            <v>0.1675</v>
          </cell>
          <cell r="Z74">
            <v>0.3542</v>
          </cell>
          <cell r="AA74">
            <v>0.2592</v>
          </cell>
          <cell r="AB74">
            <v>0.2927</v>
          </cell>
          <cell r="AC74">
            <v>0.1043</v>
          </cell>
          <cell r="AD74">
            <v>0.5856</v>
          </cell>
          <cell r="AE74">
            <v>0.4913</v>
          </cell>
          <cell r="AF74">
            <v>5.048</v>
          </cell>
        </row>
        <row r="75">
          <cell r="A75" t="str">
            <v>22006</v>
          </cell>
          <cell r="B75" t="str">
            <v>PGE</v>
          </cell>
          <cell r="D75">
            <v>2</v>
          </cell>
          <cell r="E75">
            <v>2006</v>
          </cell>
          <cell r="F75">
            <v>13.7806</v>
          </cell>
          <cell r="G75">
            <v>3.448</v>
          </cell>
          <cell r="H75">
            <v>26.3918</v>
          </cell>
          <cell r="I75">
            <v>9.0311</v>
          </cell>
          <cell r="J75">
            <v>36.3642</v>
          </cell>
          <cell r="K75">
            <v>4.3726</v>
          </cell>
          <cell r="L75">
            <v>15.2931</v>
          </cell>
          <cell r="M75">
            <v>8.394</v>
          </cell>
          <cell r="N75">
            <v>10.69</v>
          </cell>
          <cell r="O75">
            <v>4.8907</v>
          </cell>
          <cell r="P75">
            <v>26.2631</v>
          </cell>
          <cell r="Q75">
            <v>14.2922</v>
          </cell>
          <cell r="R75">
            <v>173.21140000000003</v>
          </cell>
          <cell r="S75">
            <v>40.736799999999995</v>
          </cell>
          <cell r="T75">
            <v>0.5673</v>
          </cell>
          <cell r="U75">
            <v>0.0752</v>
          </cell>
          <cell r="V75">
            <v>0.8781</v>
          </cell>
          <cell r="W75">
            <v>0.3005</v>
          </cell>
          <cell r="X75">
            <v>1.0084</v>
          </cell>
          <cell r="Y75">
            <v>0.1666</v>
          </cell>
          <cell r="Z75">
            <v>0.3625</v>
          </cell>
          <cell r="AA75">
            <v>0.2637</v>
          </cell>
          <cell r="AB75">
            <v>0.2948</v>
          </cell>
          <cell r="AC75">
            <v>0.109</v>
          </cell>
          <cell r="AD75">
            <v>0.5926</v>
          </cell>
          <cell r="AE75">
            <v>0.4991</v>
          </cell>
          <cell r="AF75">
            <v>5.1178</v>
          </cell>
        </row>
        <row r="76">
          <cell r="A76" t="str">
            <v>22007</v>
          </cell>
          <cell r="B76" t="str">
            <v>PGE</v>
          </cell>
          <cell r="D76">
            <v>2</v>
          </cell>
          <cell r="E76">
            <v>2007</v>
          </cell>
          <cell r="F76">
            <v>14.1272</v>
          </cell>
          <cell r="G76">
            <v>3.4698</v>
          </cell>
          <cell r="H76">
            <v>27.0557</v>
          </cell>
          <cell r="I76">
            <v>9.2582</v>
          </cell>
          <cell r="J76">
            <v>37.279</v>
          </cell>
          <cell r="K76">
            <v>4.5273</v>
          </cell>
          <cell r="L76">
            <v>15.5594</v>
          </cell>
          <cell r="M76">
            <v>8.6052</v>
          </cell>
          <cell r="N76">
            <v>10.9294</v>
          </cell>
          <cell r="O76">
            <v>4.9245</v>
          </cell>
          <cell r="P76">
            <v>26.6086</v>
          </cell>
          <cell r="Q76">
            <v>14.6517</v>
          </cell>
          <cell r="R76">
            <v>176.99599999999998</v>
          </cell>
          <cell r="S76">
            <v>41.80630000000001</v>
          </cell>
          <cell r="T76">
            <v>0.5725</v>
          </cell>
          <cell r="U76">
            <v>0.0785</v>
          </cell>
          <cell r="V76">
            <v>0.8915</v>
          </cell>
          <cell r="W76">
            <v>0.3051</v>
          </cell>
          <cell r="X76">
            <v>1.0176</v>
          </cell>
          <cell r="Y76">
            <v>0.1662</v>
          </cell>
          <cell r="Z76">
            <v>0.3709</v>
          </cell>
          <cell r="AA76">
            <v>0.2685</v>
          </cell>
          <cell r="AB76">
            <v>0.297</v>
          </cell>
          <cell r="AC76">
            <v>0.1132</v>
          </cell>
          <cell r="AD76">
            <v>0.5998</v>
          </cell>
          <cell r="AE76">
            <v>0.5064</v>
          </cell>
          <cell r="AF76">
            <v>5.1872</v>
          </cell>
        </row>
        <row r="77">
          <cell r="A77" t="str">
            <v>22008</v>
          </cell>
          <cell r="B77" t="str">
            <v>PGE</v>
          </cell>
          <cell r="D77">
            <v>2</v>
          </cell>
          <cell r="E77">
            <v>2008</v>
          </cell>
          <cell r="F77">
            <v>14.4741</v>
          </cell>
          <cell r="G77">
            <v>3.4912</v>
          </cell>
          <cell r="H77">
            <v>27.72</v>
          </cell>
          <cell r="I77">
            <v>9.4856</v>
          </cell>
          <cell r="J77">
            <v>38.1944</v>
          </cell>
          <cell r="K77">
            <v>4.681</v>
          </cell>
          <cell r="L77">
            <v>15.826</v>
          </cell>
          <cell r="M77">
            <v>8.8165</v>
          </cell>
          <cell r="N77">
            <v>11.1666</v>
          </cell>
          <cell r="O77">
            <v>4.9588</v>
          </cell>
          <cell r="P77">
            <v>26.9463</v>
          </cell>
          <cell r="Q77">
            <v>15.0115</v>
          </cell>
          <cell r="R77">
            <v>180.77200000000002</v>
          </cell>
          <cell r="S77">
            <v>42.8754</v>
          </cell>
          <cell r="T77">
            <v>0.5762</v>
          </cell>
          <cell r="U77">
            <v>0.0817</v>
          </cell>
          <cell r="V77">
            <v>0.904</v>
          </cell>
          <cell r="W77">
            <v>0.3094</v>
          </cell>
          <cell r="X77">
            <v>1.0264</v>
          </cell>
          <cell r="Y77">
            <v>0.1661</v>
          </cell>
          <cell r="Z77">
            <v>0.3799</v>
          </cell>
          <cell r="AA77">
            <v>0.2734</v>
          </cell>
          <cell r="AB77">
            <v>0.2992</v>
          </cell>
          <cell r="AC77">
            <v>0.1168</v>
          </cell>
          <cell r="AD77">
            <v>0.6069</v>
          </cell>
          <cell r="AE77">
            <v>0.513</v>
          </cell>
          <cell r="AF77">
            <v>5.253</v>
          </cell>
        </row>
        <row r="78">
          <cell r="A78" t="str">
            <v>22009</v>
          </cell>
          <cell r="B78" t="str">
            <v>PGE</v>
          </cell>
          <cell r="D78">
            <v>2</v>
          </cell>
          <cell r="E78">
            <v>2009</v>
          </cell>
          <cell r="F78">
            <v>14.829</v>
          </cell>
          <cell r="G78">
            <v>3.5121</v>
          </cell>
          <cell r="H78">
            <v>28.3996</v>
          </cell>
          <cell r="I78">
            <v>9.7181</v>
          </cell>
          <cell r="J78">
            <v>39.1308</v>
          </cell>
          <cell r="K78">
            <v>4.8338</v>
          </cell>
          <cell r="L78">
            <v>16.0929</v>
          </cell>
          <cell r="M78">
            <v>9.0326</v>
          </cell>
          <cell r="N78">
            <v>11.4015</v>
          </cell>
          <cell r="O78">
            <v>4.9933</v>
          </cell>
          <cell r="P78">
            <v>27.2763</v>
          </cell>
          <cell r="Q78">
            <v>15.3795</v>
          </cell>
          <cell r="R78">
            <v>184.5995</v>
          </cell>
          <cell r="S78">
            <v>43.964600000000004</v>
          </cell>
          <cell r="T78">
            <v>0.5865</v>
          </cell>
          <cell r="U78">
            <v>0.0849</v>
          </cell>
          <cell r="V78">
            <v>0.9308</v>
          </cell>
          <cell r="W78">
            <v>0.3185</v>
          </cell>
          <cell r="X78">
            <v>1.056</v>
          </cell>
          <cell r="Y78">
            <v>0.1661</v>
          </cell>
          <cell r="Z78">
            <v>0.3892</v>
          </cell>
          <cell r="AA78">
            <v>0.2832</v>
          </cell>
          <cell r="AB78">
            <v>0.3014</v>
          </cell>
          <cell r="AC78">
            <v>0.1198</v>
          </cell>
          <cell r="AD78">
            <v>0.6139</v>
          </cell>
          <cell r="AE78">
            <v>0.5268</v>
          </cell>
          <cell r="AF78">
            <v>5.3770999999999995</v>
          </cell>
        </row>
        <row r="79">
          <cell r="A79" t="str">
            <v>22010</v>
          </cell>
          <cell r="B79" t="str">
            <v>PGE</v>
          </cell>
          <cell r="D79">
            <v>2</v>
          </cell>
          <cell r="E79">
            <v>2010</v>
          </cell>
          <cell r="F79">
            <v>15.1842</v>
          </cell>
          <cell r="G79">
            <v>3.5326</v>
          </cell>
          <cell r="H79">
            <v>29.08</v>
          </cell>
          <cell r="I79">
            <v>9.9509</v>
          </cell>
          <cell r="J79">
            <v>40.0682</v>
          </cell>
          <cell r="K79">
            <v>4.9854</v>
          </cell>
          <cell r="L79">
            <v>16.3601</v>
          </cell>
          <cell r="M79">
            <v>9.249</v>
          </cell>
          <cell r="N79">
            <v>11.634</v>
          </cell>
          <cell r="O79">
            <v>5.0279</v>
          </cell>
          <cell r="P79">
            <v>27.5988</v>
          </cell>
          <cell r="Q79">
            <v>15.7479</v>
          </cell>
          <cell r="R79">
            <v>188.41899999999998</v>
          </cell>
          <cell r="S79">
            <v>45.053599999999996</v>
          </cell>
          <cell r="T79">
            <v>0.588</v>
          </cell>
          <cell r="U79">
            <v>0.0878</v>
          </cell>
          <cell r="V79">
            <v>0.9423</v>
          </cell>
          <cell r="W79">
            <v>0.3225</v>
          </cell>
          <cell r="X79">
            <v>1.0659</v>
          </cell>
          <cell r="Y79">
            <v>0.166</v>
          </cell>
          <cell r="Z79">
            <v>0.3991</v>
          </cell>
          <cell r="AA79">
            <v>0.2885</v>
          </cell>
          <cell r="AB79">
            <v>0.3036</v>
          </cell>
          <cell r="AC79">
            <v>0.1222</v>
          </cell>
          <cell r="AD79">
            <v>0.6207</v>
          </cell>
          <cell r="AE79">
            <v>0.5321</v>
          </cell>
          <cell r="AF79">
            <v>5.438700000000001</v>
          </cell>
        </row>
        <row r="80">
          <cell r="A80" t="str">
            <v>22011</v>
          </cell>
          <cell r="B80" t="str">
            <v>PGE</v>
          </cell>
          <cell r="D80">
            <v>2</v>
          </cell>
          <cell r="E80">
            <v>2011</v>
          </cell>
          <cell r="F80">
            <v>15.5397</v>
          </cell>
          <cell r="G80">
            <v>3.5527</v>
          </cell>
          <cell r="H80">
            <v>29.7608</v>
          </cell>
          <cell r="I80">
            <v>10.1839</v>
          </cell>
          <cell r="J80">
            <v>41.0063</v>
          </cell>
          <cell r="K80">
            <v>5.1364</v>
          </cell>
          <cell r="L80">
            <v>16.6277</v>
          </cell>
          <cell r="M80">
            <v>9.4655</v>
          </cell>
          <cell r="N80">
            <v>11.864</v>
          </cell>
          <cell r="O80">
            <v>5.0624</v>
          </cell>
          <cell r="P80">
            <v>27.9141</v>
          </cell>
          <cell r="Q80">
            <v>16.1166</v>
          </cell>
          <cell r="R80">
            <v>192.2301</v>
          </cell>
          <cell r="S80">
            <v>46.142700000000005</v>
          </cell>
          <cell r="T80">
            <v>0.5883</v>
          </cell>
          <cell r="U80">
            <v>0.0905</v>
          </cell>
          <cell r="V80">
            <v>0.953</v>
          </cell>
          <cell r="W80">
            <v>0.3261</v>
          </cell>
          <cell r="X80">
            <v>1.076</v>
          </cell>
          <cell r="Y80">
            <v>0.1663</v>
          </cell>
          <cell r="Z80">
            <v>0.4091</v>
          </cell>
          <cell r="AA80">
            <v>0.294</v>
          </cell>
          <cell r="AB80">
            <v>0.3059</v>
          </cell>
          <cell r="AC80">
            <v>0.124</v>
          </cell>
          <cell r="AD80">
            <v>0.6272</v>
          </cell>
          <cell r="AE80">
            <v>0.5364</v>
          </cell>
          <cell r="AF80">
            <v>5.4968</v>
          </cell>
        </row>
        <row r="81">
          <cell r="A81" t="str">
            <v>22012</v>
          </cell>
          <cell r="B81" t="str">
            <v>PGE</v>
          </cell>
          <cell r="D81">
            <v>2</v>
          </cell>
          <cell r="E81">
            <v>2012</v>
          </cell>
          <cell r="F81">
            <v>15.8957</v>
          </cell>
          <cell r="G81">
            <v>3.5725</v>
          </cell>
          <cell r="H81">
            <v>30.4426</v>
          </cell>
          <cell r="I81">
            <v>10.4172</v>
          </cell>
          <cell r="J81">
            <v>41.9457</v>
          </cell>
          <cell r="K81">
            <v>5.286</v>
          </cell>
          <cell r="L81">
            <v>16.8954</v>
          </cell>
          <cell r="M81">
            <v>9.6824</v>
          </cell>
          <cell r="N81">
            <v>12.0914</v>
          </cell>
          <cell r="O81">
            <v>5.0969</v>
          </cell>
          <cell r="P81">
            <v>28.2223</v>
          </cell>
          <cell r="Q81">
            <v>16.4859</v>
          </cell>
          <cell r="R81">
            <v>196.034</v>
          </cell>
          <cell r="S81">
            <v>47.231700000000004</v>
          </cell>
          <cell r="T81">
            <v>0.588</v>
          </cell>
          <cell r="U81">
            <v>0.0929</v>
          </cell>
          <cell r="V81">
            <v>0.9633</v>
          </cell>
          <cell r="W81">
            <v>0.3297</v>
          </cell>
          <cell r="X81">
            <v>1.0873</v>
          </cell>
          <cell r="Y81">
            <v>0.1661</v>
          </cell>
          <cell r="Z81">
            <v>0.4194</v>
          </cell>
          <cell r="AA81">
            <v>0.2998</v>
          </cell>
          <cell r="AB81">
            <v>0.3081</v>
          </cell>
          <cell r="AC81">
            <v>0.1251</v>
          </cell>
          <cell r="AD81">
            <v>0.6332</v>
          </cell>
          <cell r="AE81">
            <v>0.5402</v>
          </cell>
          <cell r="AF81">
            <v>5.553100000000001</v>
          </cell>
        </row>
        <row r="82">
          <cell r="A82" t="str">
            <v>22013</v>
          </cell>
          <cell r="B82" t="str">
            <v>PGE</v>
          </cell>
          <cell r="D82">
            <v>2</v>
          </cell>
          <cell r="E82">
            <v>2013</v>
          </cell>
          <cell r="F82">
            <v>16.252</v>
          </cell>
          <cell r="G82">
            <v>3.5918</v>
          </cell>
          <cell r="H82">
            <v>31.1249</v>
          </cell>
          <cell r="I82">
            <v>10.6507</v>
          </cell>
          <cell r="J82">
            <v>42.8858</v>
          </cell>
          <cell r="K82">
            <v>5.4343</v>
          </cell>
          <cell r="L82">
            <v>17.1635</v>
          </cell>
          <cell r="M82">
            <v>9.8994</v>
          </cell>
          <cell r="N82">
            <v>12.3161</v>
          </cell>
          <cell r="O82">
            <v>5.131</v>
          </cell>
          <cell r="P82">
            <v>28.5236</v>
          </cell>
          <cell r="Q82">
            <v>16.8553</v>
          </cell>
          <cell r="R82">
            <v>199.82840000000002</v>
          </cell>
          <cell r="S82">
            <v>48.320100000000004</v>
          </cell>
          <cell r="T82">
            <v>0.5866</v>
          </cell>
          <cell r="U82">
            <v>0.0949</v>
          </cell>
          <cell r="V82">
            <v>0.9725</v>
          </cell>
          <cell r="W82">
            <v>0.3328</v>
          </cell>
          <cell r="X82">
            <v>1.0984</v>
          </cell>
          <cell r="Y82">
            <v>0.1658</v>
          </cell>
          <cell r="Z82">
            <v>0.43</v>
          </cell>
          <cell r="AA82">
            <v>0.3055</v>
          </cell>
          <cell r="AB82">
            <v>0.3102</v>
          </cell>
          <cell r="AC82">
            <v>0.1257</v>
          </cell>
          <cell r="AD82">
            <v>0.6389</v>
          </cell>
          <cell r="AE82">
            <v>0.5428</v>
          </cell>
          <cell r="AF82">
            <v>5.604099999999999</v>
          </cell>
        </row>
        <row r="83">
          <cell r="A83" t="str">
            <v>22014</v>
          </cell>
          <cell r="B83" t="str">
            <v>PGE</v>
          </cell>
          <cell r="D83">
            <v>2</v>
          </cell>
          <cell r="E83">
            <v>2014</v>
          </cell>
          <cell r="F83">
            <v>17.261</v>
          </cell>
          <cell r="G83">
            <v>4.67</v>
          </cell>
          <cell r="H83">
            <v>25.515</v>
          </cell>
          <cell r="I83">
            <v>9.914</v>
          </cell>
          <cell r="J83">
            <v>35.514</v>
          </cell>
          <cell r="K83">
            <v>4.586</v>
          </cell>
          <cell r="L83">
            <v>16.553</v>
          </cell>
          <cell r="M83">
            <v>10.084</v>
          </cell>
          <cell r="N83">
            <v>13.873</v>
          </cell>
          <cell r="O83">
            <v>4.975</v>
          </cell>
          <cell r="P83">
            <v>30.926</v>
          </cell>
          <cell r="Q83">
            <v>15.395</v>
          </cell>
          <cell r="R83">
            <v>189.266</v>
          </cell>
          <cell r="S83">
            <v>40.1</v>
          </cell>
          <cell r="T83">
            <v>0.545</v>
          </cell>
          <cell r="U83">
            <v>0.163</v>
          </cell>
          <cell r="V83">
            <v>0.576</v>
          </cell>
          <cell r="W83">
            <v>0.283</v>
          </cell>
          <cell r="X83">
            <v>0.816</v>
          </cell>
          <cell r="Y83">
            <v>0.102</v>
          </cell>
          <cell r="Z83">
            <v>0.333</v>
          </cell>
          <cell r="AA83">
            <v>0.279</v>
          </cell>
          <cell r="AB83">
            <v>0.552</v>
          </cell>
          <cell r="AC83">
            <v>0.13</v>
          </cell>
          <cell r="AD83">
            <v>0.784</v>
          </cell>
          <cell r="AE83">
            <v>0.565</v>
          </cell>
          <cell r="AF83">
            <v>5.128</v>
          </cell>
        </row>
        <row r="84">
          <cell r="A84" t="str">
            <v>22015</v>
          </cell>
          <cell r="B84" t="str">
            <v>PGE</v>
          </cell>
          <cell r="D84">
            <v>2</v>
          </cell>
          <cell r="E84">
            <v>2015</v>
          </cell>
          <cell r="F84">
            <v>17.581</v>
          </cell>
          <cell r="G84">
            <v>4.756</v>
          </cell>
          <cell r="H84">
            <v>25.79</v>
          </cell>
          <cell r="I84">
            <v>10.097</v>
          </cell>
          <cell r="J84">
            <v>36.172</v>
          </cell>
          <cell r="K84">
            <v>4.671</v>
          </cell>
          <cell r="L84">
            <v>16.714</v>
          </cell>
          <cell r="M84">
            <v>10.271</v>
          </cell>
          <cell r="N84">
            <v>14.349</v>
          </cell>
          <cell r="O84">
            <v>5.013</v>
          </cell>
          <cell r="P84">
            <v>31.349</v>
          </cell>
          <cell r="Q84">
            <v>15.783</v>
          </cell>
          <cell r="R84">
            <v>192.54599999999996</v>
          </cell>
          <cell r="S84">
            <v>40.842999999999996</v>
          </cell>
          <cell r="T84">
            <v>0.546</v>
          </cell>
          <cell r="U84">
            <v>0.166</v>
          </cell>
          <cell r="V84">
            <v>0.578</v>
          </cell>
          <cell r="W84">
            <v>0.288</v>
          </cell>
          <cell r="X84">
            <v>0.834</v>
          </cell>
          <cell r="Y84">
            <v>0.105</v>
          </cell>
          <cell r="Z84">
            <v>0.344</v>
          </cell>
          <cell r="AA84">
            <v>0.287</v>
          </cell>
          <cell r="AB84">
            <v>0.572</v>
          </cell>
          <cell r="AC84">
            <v>0.129</v>
          </cell>
          <cell r="AD84">
            <v>0.784</v>
          </cell>
          <cell r="AE84">
            <v>0.562</v>
          </cell>
          <cell r="AF84">
            <v>5.195</v>
          </cell>
        </row>
        <row r="85">
          <cell r="A85" t="str">
            <v>22016</v>
          </cell>
          <cell r="B85" t="str">
            <v>PGE</v>
          </cell>
          <cell r="D85">
            <v>2</v>
          </cell>
          <cell r="E85">
            <v>2016</v>
          </cell>
          <cell r="F85">
            <v>17.902</v>
          </cell>
          <cell r="G85">
            <v>4.843</v>
          </cell>
          <cell r="H85">
            <v>26.06</v>
          </cell>
          <cell r="I85">
            <v>10.282</v>
          </cell>
          <cell r="J85">
            <v>36.832</v>
          </cell>
          <cell r="K85">
            <v>4.757</v>
          </cell>
          <cell r="L85">
            <v>16.878</v>
          </cell>
          <cell r="M85">
            <v>10.458</v>
          </cell>
          <cell r="N85">
            <v>14.793</v>
          </cell>
          <cell r="O85">
            <v>5.05</v>
          </cell>
          <cell r="P85">
            <v>31.762</v>
          </cell>
          <cell r="Q85">
            <v>16.168</v>
          </cell>
          <cell r="R85">
            <v>195.78500000000005</v>
          </cell>
          <cell r="S85">
            <v>41.589</v>
          </cell>
          <cell r="T85">
            <v>0.545</v>
          </cell>
          <cell r="U85">
            <v>0.168</v>
          </cell>
          <cell r="V85">
            <v>0.579</v>
          </cell>
          <cell r="W85">
            <v>0.291</v>
          </cell>
          <cell r="X85">
            <v>0.849</v>
          </cell>
          <cell r="Y85">
            <v>0.106</v>
          </cell>
          <cell r="Z85">
            <v>0.356</v>
          </cell>
          <cell r="AA85">
            <v>0.293</v>
          </cell>
          <cell r="AB85">
            <v>0.544</v>
          </cell>
          <cell r="AC85">
            <v>0.128</v>
          </cell>
          <cell r="AD85">
            <v>0.786</v>
          </cell>
          <cell r="AE85">
            <v>0.56</v>
          </cell>
          <cell r="AF85">
            <v>5.205</v>
          </cell>
        </row>
        <row r="86">
          <cell r="A86" t="str">
            <v>22017</v>
          </cell>
          <cell r="B86" t="str">
            <v>PGE</v>
          </cell>
          <cell r="D86">
            <v>2</v>
          </cell>
          <cell r="E86">
            <v>2017</v>
          </cell>
          <cell r="F86">
            <v>18.261</v>
          </cell>
          <cell r="G86">
            <v>4.94</v>
          </cell>
          <cell r="H86">
            <v>26.325</v>
          </cell>
          <cell r="I86">
            <v>10.488</v>
          </cell>
          <cell r="J86">
            <v>37.57</v>
          </cell>
          <cell r="K86">
            <v>4.852</v>
          </cell>
          <cell r="L86">
            <v>17.044</v>
          </cell>
          <cell r="M86">
            <v>10.668</v>
          </cell>
          <cell r="N86">
            <v>15.366</v>
          </cell>
          <cell r="O86">
            <v>5.089</v>
          </cell>
          <cell r="P86">
            <v>32.173</v>
          </cell>
          <cell r="Q86">
            <v>16.548</v>
          </cell>
          <cell r="R86">
            <v>199.324</v>
          </cell>
          <cell r="S86">
            <v>42.422</v>
          </cell>
          <cell r="T86">
            <v>0.58</v>
          </cell>
          <cell r="U86">
            <v>0.178</v>
          </cell>
          <cell r="V86">
            <v>0.58</v>
          </cell>
          <cell r="W86">
            <v>0.314</v>
          </cell>
          <cell r="X86">
            <v>0.938</v>
          </cell>
          <cell r="Y86">
            <v>0.118</v>
          </cell>
          <cell r="Z86">
            <v>0.369</v>
          </cell>
          <cell r="AA86">
            <v>0.32</v>
          </cell>
          <cell r="AB86">
            <v>0.677</v>
          </cell>
          <cell r="AC86">
            <v>0.129</v>
          </cell>
          <cell r="AD86">
            <v>0.794</v>
          </cell>
          <cell r="AE86">
            <v>0.555</v>
          </cell>
          <cell r="AF86">
            <v>5.552</v>
          </cell>
        </row>
        <row r="87">
          <cell r="A87" t="str">
            <v>31975</v>
          </cell>
          <cell r="B87" t="str">
            <v>PGE</v>
          </cell>
          <cell r="D87">
            <v>3</v>
          </cell>
          <cell r="E87">
            <v>1975</v>
          </cell>
          <cell r="F87">
            <v>14.3791</v>
          </cell>
          <cell r="G87">
            <v>6.8333</v>
          </cell>
          <cell r="H87">
            <v>26.8486</v>
          </cell>
          <cell r="I87">
            <v>9.1334</v>
          </cell>
          <cell r="J87">
            <v>13.4783</v>
          </cell>
          <cell r="K87">
            <v>2.0883</v>
          </cell>
          <cell r="L87">
            <v>26.3758</v>
          </cell>
          <cell r="M87">
            <v>16.2011</v>
          </cell>
          <cell r="N87">
            <v>11.634</v>
          </cell>
          <cell r="O87">
            <v>8.2105</v>
          </cell>
          <cell r="P87">
            <v>31.1267</v>
          </cell>
          <cell r="Q87">
            <v>15.1796</v>
          </cell>
          <cell r="R87">
            <v>181.4887</v>
          </cell>
          <cell r="S87">
            <v>15.566600000000001</v>
          </cell>
          <cell r="T87">
            <v>0.7757</v>
          </cell>
          <cell r="U87">
            <v>0.0975</v>
          </cell>
          <cell r="V87">
            <v>1.4905</v>
          </cell>
          <cell r="W87">
            <v>0.507</v>
          </cell>
          <cell r="X87">
            <v>0.4118</v>
          </cell>
          <cell r="Y87">
            <v>0.0559</v>
          </cell>
          <cell r="Z87">
            <v>0.7941</v>
          </cell>
          <cell r="AA87">
            <v>0.3169</v>
          </cell>
          <cell r="AB87">
            <v>0.3908</v>
          </cell>
          <cell r="AC87">
            <v>0.297</v>
          </cell>
          <cell r="AD87">
            <v>0.7691</v>
          </cell>
          <cell r="AE87">
            <v>0.2</v>
          </cell>
          <cell r="AF87">
            <v>6.106299999999999</v>
          </cell>
        </row>
        <row r="88">
          <cell r="A88" t="str">
            <v>31976</v>
          </cell>
          <cell r="B88" t="str">
            <v>PGE</v>
          </cell>
          <cell r="D88">
            <v>3</v>
          </cell>
          <cell r="E88">
            <v>1976</v>
          </cell>
          <cell r="F88">
            <v>15.0811</v>
          </cell>
          <cell r="G88">
            <v>6.9752</v>
          </cell>
          <cell r="H88">
            <v>28.1496</v>
          </cell>
          <cell r="I88">
            <v>9.576</v>
          </cell>
          <cell r="J88">
            <v>14.1553</v>
          </cell>
          <cell r="K88">
            <v>2.1911</v>
          </cell>
          <cell r="L88">
            <v>27.5007</v>
          </cell>
          <cell r="M88">
            <v>16.748</v>
          </cell>
          <cell r="N88">
            <v>12.0082</v>
          </cell>
          <cell r="O88">
            <v>8.26</v>
          </cell>
          <cell r="P88">
            <v>32.6259</v>
          </cell>
          <cell r="Q88">
            <v>15.3589</v>
          </cell>
          <cell r="R88">
            <v>188.63</v>
          </cell>
          <cell r="S88">
            <v>16.3464</v>
          </cell>
          <cell r="T88">
            <v>0.7293</v>
          </cell>
          <cell r="U88">
            <v>0.149</v>
          </cell>
          <cell r="V88">
            <v>1.3331</v>
          </cell>
          <cell r="W88">
            <v>0.4535</v>
          </cell>
          <cell r="X88">
            <v>0.6985</v>
          </cell>
          <cell r="Y88">
            <v>0.106</v>
          </cell>
          <cell r="Z88">
            <v>1.1387</v>
          </cell>
          <cell r="AA88">
            <v>0.5565</v>
          </cell>
          <cell r="AB88">
            <v>0.3835</v>
          </cell>
          <cell r="AC88">
            <v>0.0612</v>
          </cell>
          <cell r="AD88">
            <v>1.5341</v>
          </cell>
          <cell r="AE88">
            <v>0.2041</v>
          </cell>
          <cell r="AF88">
            <v>7.3475</v>
          </cell>
        </row>
        <row r="89">
          <cell r="A89" t="str">
            <v>31977</v>
          </cell>
          <cell r="B89" t="str">
            <v>PGE</v>
          </cell>
          <cell r="D89">
            <v>3</v>
          </cell>
          <cell r="E89">
            <v>1977</v>
          </cell>
          <cell r="F89">
            <v>15.8367</v>
          </cell>
          <cell r="G89">
            <v>7.0789</v>
          </cell>
          <cell r="H89">
            <v>29.5669</v>
          </cell>
          <cell r="I89">
            <v>10.0582</v>
          </cell>
          <cell r="J89">
            <v>14.7858</v>
          </cell>
          <cell r="K89">
            <v>2.242</v>
          </cell>
          <cell r="L89">
            <v>27.8858</v>
          </cell>
          <cell r="M89">
            <v>16.8474</v>
          </cell>
          <cell r="N89">
            <v>12.2288</v>
          </cell>
          <cell r="O89">
            <v>8.4113</v>
          </cell>
          <cell r="P89">
            <v>33.7746</v>
          </cell>
          <cell r="Q89">
            <v>15.5033</v>
          </cell>
          <cell r="R89">
            <v>194.21970000000002</v>
          </cell>
          <cell r="S89">
            <v>17.0278</v>
          </cell>
          <cell r="T89">
            <v>0.7864</v>
          </cell>
          <cell r="U89">
            <v>0.1119</v>
          </cell>
          <cell r="V89">
            <v>1.4534</v>
          </cell>
          <cell r="W89">
            <v>0.4944</v>
          </cell>
          <cell r="X89">
            <v>0.6552</v>
          </cell>
          <cell r="Y89">
            <v>0.0546</v>
          </cell>
          <cell r="Z89">
            <v>0.4008</v>
          </cell>
          <cell r="AA89">
            <v>0.1102</v>
          </cell>
          <cell r="AB89">
            <v>0.2309</v>
          </cell>
          <cell r="AC89">
            <v>0.1642</v>
          </cell>
          <cell r="AD89">
            <v>1.1892</v>
          </cell>
          <cell r="AE89">
            <v>0.1724</v>
          </cell>
          <cell r="AF89">
            <v>5.823600000000001</v>
          </cell>
        </row>
        <row r="90">
          <cell r="A90" t="str">
            <v>31978</v>
          </cell>
          <cell r="B90" t="str">
            <v>PGE</v>
          </cell>
          <cell r="D90">
            <v>3</v>
          </cell>
          <cell r="E90">
            <v>1978</v>
          </cell>
          <cell r="F90">
            <v>16.6906</v>
          </cell>
          <cell r="G90">
            <v>7.2452</v>
          </cell>
          <cell r="H90">
            <v>31.1198</v>
          </cell>
          <cell r="I90">
            <v>10.5864</v>
          </cell>
          <cell r="J90">
            <v>15.4999</v>
          </cell>
          <cell r="K90">
            <v>2.3236</v>
          </cell>
          <cell r="L90">
            <v>28.1753</v>
          </cell>
          <cell r="M90">
            <v>17.0268</v>
          </cell>
          <cell r="N90">
            <v>12.4947</v>
          </cell>
          <cell r="O90">
            <v>8.5562</v>
          </cell>
          <cell r="P90">
            <v>34.6911</v>
          </cell>
          <cell r="Q90">
            <v>16.3287</v>
          </cell>
          <cell r="R90">
            <v>200.73829999999998</v>
          </cell>
          <cell r="S90">
            <v>17.8235</v>
          </cell>
          <cell r="T90">
            <v>0.8887</v>
          </cell>
          <cell r="U90">
            <v>0.1754</v>
          </cell>
          <cell r="V90">
            <v>1.5937</v>
          </cell>
          <cell r="W90">
            <v>0.5422</v>
          </cell>
          <cell r="X90">
            <v>0.7419</v>
          </cell>
          <cell r="Y90">
            <v>0.0857</v>
          </cell>
          <cell r="Z90">
            <v>0.3062</v>
          </cell>
          <cell r="AA90">
            <v>0.1909</v>
          </cell>
          <cell r="AB90">
            <v>0.2772</v>
          </cell>
          <cell r="AC90">
            <v>0.1596</v>
          </cell>
          <cell r="AD90">
            <v>0.9618</v>
          </cell>
          <cell r="AE90">
            <v>0.8571</v>
          </cell>
          <cell r="AF90">
            <v>6.7804</v>
          </cell>
        </row>
        <row r="91">
          <cell r="A91" t="str">
            <v>31979</v>
          </cell>
          <cell r="B91" t="str">
            <v>PGE</v>
          </cell>
          <cell r="D91">
            <v>3</v>
          </cell>
          <cell r="E91">
            <v>1979</v>
          </cell>
          <cell r="F91">
            <v>17.7135</v>
          </cell>
          <cell r="G91">
            <v>7.3951</v>
          </cell>
          <cell r="H91">
            <v>32.673</v>
          </cell>
          <cell r="I91">
            <v>11.1148</v>
          </cell>
          <cell r="J91">
            <v>16.5492</v>
          </cell>
          <cell r="K91">
            <v>2.5441</v>
          </cell>
          <cell r="L91">
            <v>28.4843</v>
          </cell>
          <cell r="M91">
            <v>17.1779</v>
          </cell>
          <cell r="N91">
            <v>12.785</v>
          </cell>
          <cell r="O91">
            <v>8.5982</v>
          </cell>
          <cell r="P91">
            <v>35.6033</v>
          </cell>
          <cell r="Q91">
            <v>17.0769</v>
          </cell>
          <cell r="R91">
            <v>207.71529999999998</v>
          </cell>
          <cell r="S91">
            <v>19.0933</v>
          </cell>
          <cell r="T91">
            <v>1.0622</v>
          </cell>
          <cell r="U91">
            <v>0.1604</v>
          </cell>
          <cell r="V91">
            <v>1.5994</v>
          </cell>
          <cell r="W91">
            <v>0.5441</v>
          </cell>
          <cell r="X91">
            <v>1.0808</v>
          </cell>
          <cell r="Y91">
            <v>0.2253</v>
          </cell>
          <cell r="Z91">
            <v>0.3275</v>
          </cell>
          <cell r="AA91">
            <v>0.164</v>
          </cell>
          <cell r="AB91">
            <v>0.3029</v>
          </cell>
          <cell r="AC91">
            <v>0.0585</v>
          </cell>
          <cell r="AD91">
            <v>0.9631</v>
          </cell>
          <cell r="AE91">
            <v>0.7847</v>
          </cell>
          <cell r="AF91">
            <v>7.2729</v>
          </cell>
        </row>
        <row r="92">
          <cell r="A92" t="str">
            <v>31980</v>
          </cell>
          <cell r="B92" t="str">
            <v>PGE</v>
          </cell>
          <cell r="D92">
            <v>3</v>
          </cell>
          <cell r="E92">
            <v>1980</v>
          </cell>
          <cell r="F92">
            <v>18.8199</v>
          </cell>
          <cell r="G92">
            <v>7.5093</v>
          </cell>
          <cell r="H92">
            <v>34.2006</v>
          </cell>
          <cell r="I92">
            <v>11.6345</v>
          </cell>
          <cell r="J92">
            <v>17.7602</v>
          </cell>
          <cell r="K92">
            <v>2.7212</v>
          </cell>
          <cell r="L92">
            <v>28.6987</v>
          </cell>
          <cell r="M92">
            <v>17.2011</v>
          </cell>
          <cell r="N92">
            <v>13.011</v>
          </cell>
          <cell r="O92">
            <v>8.6618</v>
          </cell>
          <cell r="P92">
            <v>36.8118</v>
          </cell>
          <cell r="Q92">
            <v>17.4512</v>
          </cell>
          <cell r="R92">
            <v>214.4813</v>
          </cell>
          <cell r="S92">
            <v>20.4814</v>
          </cell>
          <cell r="T92">
            <v>1.1507</v>
          </cell>
          <cell r="U92">
            <v>0.126</v>
          </cell>
          <cell r="V92">
            <v>1.5799</v>
          </cell>
          <cell r="W92">
            <v>0.5374</v>
          </cell>
          <cell r="X92">
            <v>1.2469</v>
          </cell>
          <cell r="Y92">
            <v>0.1825</v>
          </cell>
          <cell r="Z92">
            <v>0.2349</v>
          </cell>
          <cell r="AA92">
            <v>0.0375</v>
          </cell>
          <cell r="AB92">
            <v>0.24</v>
          </cell>
          <cell r="AC92">
            <v>0.0822</v>
          </cell>
          <cell r="AD92">
            <v>1.266</v>
          </cell>
          <cell r="AE92">
            <v>0.4154</v>
          </cell>
          <cell r="AF92">
            <v>7.0994</v>
          </cell>
        </row>
        <row r="93">
          <cell r="A93" t="str">
            <v>31981</v>
          </cell>
          <cell r="B93" t="str">
            <v>PGE</v>
          </cell>
          <cell r="D93">
            <v>3</v>
          </cell>
          <cell r="E93">
            <v>1981</v>
          </cell>
          <cell r="F93">
            <v>19.597</v>
          </cell>
          <cell r="G93">
            <v>7.5399</v>
          </cell>
          <cell r="H93">
            <v>34.8007</v>
          </cell>
          <cell r="I93">
            <v>11.8386</v>
          </cell>
          <cell r="J93">
            <v>19.0528</v>
          </cell>
          <cell r="K93">
            <v>2.86</v>
          </cell>
          <cell r="L93">
            <v>29.2249</v>
          </cell>
          <cell r="M93">
            <v>17.277</v>
          </cell>
          <cell r="N93">
            <v>13.3614</v>
          </cell>
          <cell r="O93">
            <v>8.6694</v>
          </cell>
          <cell r="P93">
            <v>38.1277</v>
          </cell>
          <cell r="Q93">
            <v>17.8051</v>
          </cell>
          <cell r="R93">
            <v>220.1545</v>
          </cell>
          <cell r="S93">
            <v>21.9128</v>
          </cell>
          <cell r="T93">
            <v>0.8272</v>
          </cell>
          <cell r="U93">
            <v>0.0438</v>
          </cell>
          <cell r="V93">
            <v>0.659</v>
          </cell>
          <cell r="W93">
            <v>0.2242</v>
          </cell>
          <cell r="X93">
            <v>1.3332</v>
          </cell>
          <cell r="Y93">
            <v>0.145</v>
          </cell>
          <cell r="Z93">
            <v>0.5488</v>
          </cell>
          <cell r="AA93">
            <v>0.0916</v>
          </cell>
          <cell r="AB93">
            <v>0.3658</v>
          </cell>
          <cell r="AC93">
            <v>0.0286</v>
          </cell>
          <cell r="AD93">
            <v>1.3811</v>
          </cell>
          <cell r="AE93">
            <v>0.3997</v>
          </cell>
          <cell r="AF93">
            <v>6.048</v>
          </cell>
        </row>
        <row r="94">
          <cell r="A94" t="str">
            <v>31982</v>
          </cell>
          <cell r="B94" t="str">
            <v>PGE</v>
          </cell>
          <cell r="D94">
            <v>3</v>
          </cell>
          <cell r="E94">
            <v>1982</v>
          </cell>
          <cell r="F94">
            <v>20.246</v>
          </cell>
          <cell r="G94">
            <v>7.582</v>
          </cell>
          <cell r="H94">
            <v>35.813</v>
          </cell>
          <cell r="I94">
            <v>12.183</v>
          </cell>
          <cell r="J94">
            <v>20.148</v>
          </cell>
          <cell r="K94">
            <v>2.97</v>
          </cell>
          <cell r="L94">
            <v>29.466</v>
          </cell>
          <cell r="M94">
            <v>17.404</v>
          </cell>
          <cell r="N94">
            <v>13.613</v>
          </cell>
          <cell r="O94">
            <v>8.731</v>
          </cell>
          <cell r="P94">
            <v>39.66</v>
          </cell>
          <cell r="Q94">
            <v>18.175</v>
          </cell>
          <cell r="R94">
            <v>225.991</v>
          </cell>
          <cell r="S94">
            <v>23.118</v>
          </cell>
          <cell r="T94">
            <v>0.7048</v>
          </cell>
          <cell r="U94">
            <v>0.057</v>
          </cell>
          <cell r="V94">
            <v>1.0776</v>
          </cell>
          <cell r="W94">
            <v>0.3666</v>
          </cell>
          <cell r="X94">
            <v>1.1411</v>
          </cell>
          <cell r="Y94">
            <v>0.1168</v>
          </cell>
          <cell r="Z94">
            <v>0.2666</v>
          </cell>
          <cell r="AA94">
            <v>0.1445</v>
          </cell>
          <cell r="AB94">
            <v>0.2689</v>
          </cell>
          <cell r="AC94">
            <v>0.0851</v>
          </cell>
          <cell r="AD94">
            <v>1.606</v>
          </cell>
          <cell r="AE94">
            <v>0.4215</v>
          </cell>
          <cell r="AF94">
            <v>6.2565</v>
          </cell>
        </row>
        <row r="95">
          <cell r="A95" t="str">
            <v>31983</v>
          </cell>
          <cell r="B95" t="str">
            <v>PGE</v>
          </cell>
          <cell r="D95">
            <v>3</v>
          </cell>
          <cell r="E95">
            <v>1983</v>
          </cell>
          <cell r="F95">
            <v>20.7319</v>
          </cell>
          <cell r="G95">
            <v>7.6936</v>
          </cell>
          <cell r="H95">
            <v>36.7743</v>
          </cell>
          <cell r="I95">
            <v>12.51</v>
          </cell>
          <cell r="J95">
            <v>20.8338</v>
          </cell>
          <cell r="K95">
            <v>3.0701</v>
          </cell>
          <cell r="L95">
            <v>29.6164</v>
          </cell>
          <cell r="M95">
            <v>17.5132</v>
          </cell>
          <cell r="N95">
            <v>13.8735</v>
          </cell>
          <cell r="O95">
            <v>8.8679</v>
          </cell>
          <cell r="P95">
            <v>40.5613</v>
          </cell>
          <cell r="Q95">
            <v>18.6701</v>
          </cell>
          <cell r="R95">
            <v>230.71609999999998</v>
          </cell>
          <cell r="S95">
            <v>23.9039</v>
          </cell>
          <cell r="T95">
            <v>0.5483</v>
          </cell>
          <cell r="U95">
            <v>0.1284</v>
          </cell>
          <cell r="V95">
            <v>1.0352</v>
          </cell>
          <cell r="W95">
            <v>0.3522</v>
          </cell>
          <cell r="X95">
            <v>0.7372</v>
          </cell>
          <cell r="Y95">
            <v>0.1077</v>
          </cell>
          <cell r="Z95">
            <v>0.1784</v>
          </cell>
          <cell r="AA95">
            <v>0.1287</v>
          </cell>
          <cell r="AB95">
            <v>0.2796</v>
          </cell>
          <cell r="AC95">
            <v>0.1634</v>
          </cell>
          <cell r="AD95">
            <v>0.9846</v>
          </cell>
          <cell r="AE95">
            <v>0.5531</v>
          </cell>
          <cell r="AF95">
            <v>5.1968</v>
          </cell>
        </row>
        <row r="96">
          <cell r="A96" t="str">
            <v>31984</v>
          </cell>
          <cell r="B96" t="str">
            <v>PGE</v>
          </cell>
          <cell r="D96">
            <v>3</v>
          </cell>
          <cell r="E96">
            <v>1984</v>
          </cell>
          <cell r="F96">
            <v>21.2993</v>
          </cell>
          <cell r="G96">
            <v>7.829</v>
          </cell>
          <cell r="H96">
            <v>38.0926</v>
          </cell>
          <cell r="I96">
            <v>12.9585</v>
          </cell>
          <cell r="J96">
            <v>22.0875</v>
          </cell>
          <cell r="K96">
            <v>3.1839</v>
          </cell>
          <cell r="L96">
            <v>29.6483</v>
          </cell>
          <cell r="M96">
            <v>17.5821</v>
          </cell>
          <cell r="N96">
            <v>14.2449</v>
          </cell>
          <cell r="O96">
            <v>9.3628</v>
          </cell>
          <cell r="P96">
            <v>41.5534</v>
          </cell>
          <cell r="Q96">
            <v>19.2961</v>
          </cell>
          <cell r="R96">
            <v>237.1384</v>
          </cell>
          <cell r="S96">
            <v>25.2714</v>
          </cell>
          <cell r="T96">
            <v>0.6372</v>
          </cell>
          <cell r="U96">
            <v>0.1544</v>
          </cell>
          <cell r="V96">
            <v>1.4015</v>
          </cell>
          <cell r="W96">
            <v>0.4768</v>
          </cell>
          <cell r="X96">
            <v>1.311</v>
          </cell>
          <cell r="Y96">
            <v>0.1224</v>
          </cell>
          <cell r="Z96">
            <v>0.0628</v>
          </cell>
          <cell r="AA96">
            <v>0.0905</v>
          </cell>
          <cell r="AB96">
            <v>0.3925</v>
          </cell>
          <cell r="AC96">
            <v>0.5249</v>
          </cell>
          <cell r="AD96">
            <v>1.0853</v>
          </cell>
          <cell r="AE96">
            <v>0.6914</v>
          </cell>
          <cell r="AF96">
            <v>6.950699999999999</v>
          </cell>
        </row>
        <row r="97">
          <cell r="A97" t="str">
            <v>31985</v>
          </cell>
          <cell r="B97" t="str">
            <v>PGE</v>
          </cell>
          <cell r="D97">
            <v>3</v>
          </cell>
          <cell r="E97">
            <v>1985</v>
          </cell>
          <cell r="F97">
            <v>21.9817</v>
          </cell>
          <cell r="G97">
            <v>7.9543</v>
          </cell>
          <cell r="H97">
            <v>39.2616</v>
          </cell>
          <cell r="I97">
            <v>13.3562</v>
          </cell>
          <cell r="J97">
            <v>23.8481</v>
          </cell>
          <cell r="K97">
            <v>3.4001</v>
          </cell>
          <cell r="L97">
            <v>29.7739</v>
          </cell>
          <cell r="M97">
            <v>17.8262</v>
          </cell>
          <cell r="N97">
            <v>14.5259</v>
          </cell>
          <cell r="O97">
            <v>9.727</v>
          </cell>
          <cell r="P97">
            <v>42.5876</v>
          </cell>
          <cell r="Q97">
            <v>20.0605</v>
          </cell>
          <cell r="R97">
            <v>244.3031</v>
          </cell>
          <cell r="S97">
            <v>27.248199999999997</v>
          </cell>
          <cell r="T97">
            <v>0.7605</v>
          </cell>
          <cell r="U97">
            <v>0.1468</v>
          </cell>
          <cell r="V97">
            <v>1.2628</v>
          </cell>
          <cell r="W97">
            <v>0.4296</v>
          </cell>
          <cell r="X97">
            <v>1.8257</v>
          </cell>
          <cell r="Y97">
            <v>0.226</v>
          </cell>
          <cell r="Z97">
            <v>0.1598</v>
          </cell>
          <cell r="AA97">
            <v>0.268</v>
          </cell>
          <cell r="AB97">
            <v>0.3044</v>
          </cell>
          <cell r="AC97">
            <v>0.3982</v>
          </cell>
          <cell r="AD97">
            <v>1.1392</v>
          </cell>
          <cell r="AE97">
            <v>0.838</v>
          </cell>
          <cell r="AF97">
            <v>7.7589999999999995</v>
          </cell>
        </row>
        <row r="98">
          <cell r="A98" t="str">
            <v>31986</v>
          </cell>
          <cell r="B98" t="str">
            <v>PGE</v>
          </cell>
          <cell r="D98">
            <v>3</v>
          </cell>
          <cell r="E98">
            <v>1986</v>
          </cell>
          <cell r="F98">
            <v>22.4058</v>
          </cell>
          <cell r="G98">
            <v>8.1537</v>
          </cell>
          <cell r="H98">
            <v>40.6213</v>
          </cell>
          <cell r="I98">
            <v>13.8187</v>
          </cell>
          <cell r="J98">
            <v>25.4302</v>
          </cell>
          <cell r="K98">
            <v>3.5261</v>
          </cell>
          <cell r="L98">
            <v>29.9485</v>
          </cell>
          <cell r="M98">
            <v>17.891</v>
          </cell>
          <cell r="N98">
            <v>14.9534</v>
          </cell>
          <cell r="O98">
            <v>10.4621</v>
          </cell>
          <cell r="P98">
            <v>43.5578</v>
          </cell>
          <cell r="Q98">
            <v>20.636</v>
          </cell>
          <cell r="R98">
            <v>251.4046</v>
          </cell>
          <cell r="S98">
            <v>28.9563</v>
          </cell>
          <cell r="T98">
            <v>0.5114</v>
          </cell>
          <cell r="U98">
            <v>0.2236</v>
          </cell>
          <cell r="V98">
            <v>1.4648</v>
          </cell>
          <cell r="W98">
            <v>0.4983</v>
          </cell>
          <cell r="X98">
            <v>1.6555</v>
          </cell>
          <cell r="Y98">
            <v>0.137</v>
          </cell>
          <cell r="Z98">
            <v>0.2126</v>
          </cell>
          <cell r="AA98">
            <v>0.0916</v>
          </cell>
          <cell r="AB98">
            <v>0.4534</v>
          </cell>
          <cell r="AC98">
            <v>0.7731</v>
          </cell>
          <cell r="AD98">
            <v>1.0883</v>
          </cell>
          <cell r="AE98">
            <v>0.6582</v>
          </cell>
          <cell r="AF98">
            <v>7.767800000000001</v>
          </cell>
        </row>
        <row r="99">
          <cell r="A99" t="str">
            <v>31987</v>
          </cell>
          <cell r="B99" t="str">
            <v>PGE</v>
          </cell>
          <cell r="D99">
            <v>3</v>
          </cell>
          <cell r="E99">
            <v>1987</v>
          </cell>
          <cell r="F99">
            <v>22.9763</v>
          </cell>
          <cell r="G99">
            <v>8.2168</v>
          </cell>
          <cell r="H99">
            <v>42.0589</v>
          </cell>
          <cell r="I99">
            <v>14.3078</v>
          </cell>
          <cell r="J99">
            <v>27.1741</v>
          </cell>
          <cell r="K99">
            <v>4.0405</v>
          </cell>
          <cell r="L99">
            <v>30.0299</v>
          </cell>
          <cell r="M99">
            <v>18.0337</v>
          </cell>
          <cell r="N99">
            <v>15.8505</v>
          </cell>
          <cell r="O99">
            <v>11.0035</v>
          </cell>
          <cell r="P99">
            <v>44.6187</v>
          </cell>
          <cell r="Q99">
            <v>21.2114</v>
          </cell>
          <cell r="R99">
            <v>259.5221</v>
          </cell>
          <cell r="S99">
            <v>31.214599999999997</v>
          </cell>
          <cell r="T99">
            <v>0.6676</v>
          </cell>
          <cell r="U99">
            <v>0.0903</v>
          </cell>
          <cell r="V99">
            <v>1.5557</v>
          </cell>
          <cell r="W99">
            <v>0.5292</v>
          </cell>
          <cell r="X99">
            <v>1.8261</v>
          </cell>
          <cell r="Y99">
            <v>0.5265</v>
          </cell>
          <cell r="Z99">
            <v>0.1235</v>
          </cell>
          <cell r="AA99">
            <v>0.172</v>
          </cell>
          <cell r="AB99">
            <v>0.9259</v>
          </cell>
          <cell r="AC99">
            <v>0.5843</v>
          </cell>
          <cell r="AD99">
            <v>1.1934</v>
          </cell>
          <cell r="AE99">
            <v>0.6677</v>
          </cell>
          <cell r="AF99">
            <v>8.862199999999998</v>
          </cell>
        </row>
        <row r="100">
          <cell r="A100" t="str">
            <v>31988</v>
          </cell>
          <cell r="B100" t="str">
            <v>PGE</v>
          </cell>
          <cell r="D100">
            <v>3</v>
          </cell>
          <cell r="E100">
            <v>1988</v>
          </cell>
          <cell r="F100">
            <v>23.5665</v>
          </cell>
          <cell r="G100">
            <v>8.3331</v>
          </cell>
          <cell r="H100">
            <v>43.1559</v>
          </cell>
          <cell r="I100">
            <v>14.6809</v>
          </cell>
          <cell r="J100">
            <v>29.4724</v>
          </cell>
          <cell r="K100">
            <v>4.1785</v>
          </cell>
          <cell r="L100">
            <v>30.1685</v>
          </cell>
          <cell r="M100">
            <v>18.1403</v>
          </cell>
          <cell r="N100">
            <v>16.8421</v>
          </cell>
          <cell r="O100">
            <v>11.4627</v>
          </cell>
          <cell r="P100">
            <v>45.9724</v>
          </cell>
          <cell r="Q100">
            <v>21.6161</v>
          </cell>
          <cell r="R100">
            <v>267.5894</v>
          </cell>
          <cell r="S100">
            <v>33.6509</v>
          </cell>
          <cell r="T100">
            <v>0.6983</v>
          </cell>
          <cell r="U100">
            <v>0.1469</v>
          </cell>
          <cell r="V100">
            <v>1.2291</v>
          </cell>
          <cell r="W100">
            <v>0.4181</v>
          </cell>
          <cell r="X100">
            <v>2.3904</v>
          </cell>
          <cell r="Y100">
            <v>0.1521</v>
          </cell>
          <cell r="Z100">
            <v>0.1853</v>
          </cell>
          <cell r="AA100">
            <v>0.1393</v>
          </cell>
          <cell r="AB100">
            <v>1.0238</v>
          </cell>
          <cell r="AC100">
            <v>0.5071</v>
          </cell>
          <cell r="AD100">
            <v>1.5026</v>
          </cell>
          <cell r="AE100">
            <v>0.508</v>
          </cell>
          <cell r="AF100">
            <v>8.901</v>
          </cell>
        </row>
        <row r="101">
          <cell r="A101" t="str">
            <v>31989</v>
          </cell>
          <cell r="B101" t="str">
            <v>PGE</v>
          </cell>
          <cell r="D101">
            <v>3</v>
          </cell>
          <cell r="E101">
            <v>1989</v>
          </cell>
          <cell r="F101">
            <v>24.2559</v>
          </cell>
          <cell r="G101">
            <v>8.4335</v>
          </cell>
          <cell r="H101">
            <v>45.3037</v>
          </cell>
          <cell r="I101">
            <v>15.4116</v>
          </cell>
          <cell r="J101">
            <v>31.7928</v>
          </cell>
          <cell r="K101">
            <v>4.4849</v>
          </cell>
          <cell r="L101">
            <v>30.5132</v>
          </cell>
          <cell r="M101">
            <v>18.4224</v>
          </cell>
          <cell r="N101">
            <v>17.4195</v>
          </cell>
          <cell r="O101">
            <v>12.033</v>
          </cell>
          <cell r="P101">
            <v>47.8005</v>
          </cell>
          <cell r="Q101">
            <v>22.3863</v>
          </cell>
          <cell r="R101">
            <v>278.2573</v>
          </cell>
          <cell r="S101">
            <v>36.277699999999996</v>
          </cell>
          <cell r="T101">
            <v>0.8093</v>
          </cell>
          <cell r="U101">
            <v>0.1347</v>
          </cell>
          <cell r="V101">
            <v>2.2952</v>
          </cell>
          <cell r="W101">
            <v>0.7808</v>
          </cell>
          <cell r="X101">
            <v>2.4238</v>
          </cell>
          <cell r="Y101">
            <v>0.3218</v>
          </cell>
          <cell r="Z101">
            <v>0.3964</v>
          </cell>
          <cell r="AA101">
            <v>0.3181</v>
          </cell>
          <cell r="AB101">
            <v>0.6133</v>
          </cell>
          <cell r="AC101">
            <v>0.6235</v>
          </cell>
          <cell r="AD101">
            <v>1.9952</v>
          </cell>
          <cell r="AE101">
            <v>0.8851</v>
          </cell>
          <cell r="AF101">
            <v>11.597199999999999</v>
          </cell>
        </row>
        <row r="102">
          <cell r="A102" t="str">
            <v>31990</v>
          </cell>
          <cell r="B102" t="str">
            <v>PGE</v>
          </cell>
          <cell r="D102">
            <v>3</v>
          </cell>
          <cell r="E102">
            <v>1990</v>
          </cell>
          <cell r="F102">
            <v>24.7739</v>
          </cell>
          <cell r="G102">
            <v>8.5188</v>
          </cell>
          <cell r="H102">
            <v>47.3426</v>
          </cell>
          <cell r="I102">
            <v>16.1052</v>
          </cell>
          <cell r="J102">
            <v>33.8784</v>
          </cell>
          <cell r="K102">
            <v>4.7814</v>
          </cell>
          <cell r="L102">
            <v>30.8767</v>
          </cell>
          <cell r="M102">
            <v>18.5228</v>
          </cell>
          <cell r="N102">
            <v>18.1683</v>
          </cell>
          <cell r="O102">
            <v>12.2731</v>
          </cell>
          <cell r="P102">
            <v>49.0547</v>
          </cell>
          <cell r="Q102">
            <v>23.6538</v>
          </cell>
          <cell r="R102">
            <v>287.94969999999995</v>
          </cell>
          <cell r="S102">
            <v>38.6598</v>
          </cell>
          <cell r="T102">
            <v>0.6508</v>
          </cell>
          <cell r="U102">
            <v>0.1238</v>
          </cell>
          <cell r="V102">
            <v>2.2043</v>
          </cell>
          <cell r="W102">
            <v>0.7499</v>
          </cell>
          <cell r="X102">
            <v>2.2008</v>
          </cell>
          <cell r="Y102">
            <v>0.3138</v>
          </cell>
          <cell r="Z102">
            <v>0.421</v>
          </cell>
          <cell r="AA102">
            <v>0.1406</v>
          </cell>
          <cell r="AB102">
            <v>0.7878</v>
          </cell>
          <cell r="AC102">
            <v>0.2997</v>
          </cell>
          <cell r="AD102">
            <v>1.4417</v>
          </cell>
          <cell r="AE102">
            <v>1.396</v>
          </cell>
          <cell r="AF102">
            <v>10.7302</v>
          </cell>
        </row>
        <row r="103">
          <cell r="A103" t="str">
            <v>31991</v>
          </cell>
          <cell r="B103" t="str">
            <v>PGE</v>
          </cell>
          <cell r="D103">
            <v>3</v>
          </cell>
          <cell r="E103">
            <v>1991</v>
          </cell>
          <cell r="F103">
            <v>25.3044</v>
          </cell>
          <cell r="G103">
            <v>8.6051</v>
          </cell>
          <cell r="H103">
            <v>49.3689</v>
          </cell>
          <cell r="I103">
            <v>16.7946</v>
          </cell>
          <cell r="J103">
            <v>35.7597</v>
          </cell>
          <cell r="K103">
            <v>5.1929</v>
          </cell>
          <cell r="L103">
            <v>31.1348</v>
          </cell>
          <cell r="M103">
            <v>18.8831</v>
          </cell>
          <cell r="N103">
            <v>19.0043</v>
          </cell>
          <cell r="O103">
            <v>12.4797</v>
          </cell>
          <cell r="P103">
            <v>50.6245</v>
          </cell>
          <cell r="Q103">
            <v>24.3869</v>
          </cell>
          <cell r="R103">
            <v>297.53890000000007</v>
          </cell>
          <cell r="S103">
            <v>40.952600000000004</v>
          </cell>
          <cell r="T103">
            <v>0.6768</v>
          </cell>
          <cell r="U103">
            <v>0.1293</v>
          </cell>
          <cell r="V103">
            <v>2.2105</v>
          </cell>
          <cell r="W103">
            <v>0.752</v>
          </cell>
          <cell r="X103">
            <v>2.0093</v>
          </cell>
          <cell r="Y103">
            <v>0.4307</v>
          </cell>
          <cell r="Z103">
            <v>0.3217</v>
          </cell>
          <cell r="AA103">
            <v>0.4045</v>
          </cell>
          <cell r="AB103">
            <v>0.8793</v>
          </cell>
          <cell r="AC103">
            <v>0.2723</v>
          </cell>
          <cell r="AD103">
            <v>1.7785</v>
          </cell>
          <cell r="AE103">
            <v>0.8764</v>
          </cell>
          <cell r="AF103">
            <v>10.741299999999999</v>
          </cell>
        </row>
        <row r="104">
          <cell r="A104" t="str">
            <v>31992</v>
          </cell>
          <cell r="B104" t="str">
            <v>PGE</v>
          </cell>
          <cell r="D104">
            <v>3</v>
          </cell>
          <cell r="E104">
            <v>1992</v>
          </cell>
          <cell r="F104">
            <v>25.6829</v>
          </cell>
          <cell r="G104">
            <v>8.6597</v>
          </cell>
          <cell r="H104">
            <v>51.1026</v>
          </cell>
          <cell r="I104">
            <v>17.3843</v>
          </cell>
          <cell r="J104">
            <v>36.6594</v>
          </cell>
          <cell r="K104">
            <v>5.4271</v>
          </cell>
          <cell r="L104">
            <v>32.3877</v>
          </cell>
          <cell r="M104">
            <v>19.0319</v>
          </cell>
          <cell r="N104">
            <v>19.8238</v>
          </cell>
          <cell r="O104">
            <v>12.5264</v>
          </cell>
          <cell r="P104">
            <v>52.1707</v>
          </cell>
          <cell r="Q104">
            <v>25.0114</v>
          </cell>
          <cell r="R104">
            <v>305.86789999999996</v>
          </cell>
          <cell r="S104">
            <v>42.0865</v>
          </cell>
          <cell r="T104">
            <v>0.5395</v>
          </cell>
          <cell r="U104">
            <v>0.1027</v>
          </cell>
          <cell r="V104">
            <v>1.9382</v>
          </cell>
          <cell r="W104">
            <v>0.6594</v>
          </cell>
          <cell r="X104">
            <v>1.0415</v>
          </cell>
          <cell r="Y104">
            <v>0.2556</v>
          </cell>
          <cell r="Z104">
            <v>1.3231</v>
          </cell>
          <cell r="AA104">
            <v>0.198</v>
          </cell>
          <cell r="AB104">
            <v>0.8673</v>
          </cell>
          <cell r="AC104">
            <v>0.1196</v>
          </cell>
          <cell r="AD104">
            <v>1.7793</v>
          </cell>
          <cell r="AE104">
            <v>0.7828</v>
          </cell>
          <cell r="AF104">
            <v>9.607000000000001</v>
          </cell>
        </row>
        <row r="105">
          <cell r="A105" t="str">
            <v>31993</v>
          </cell>
          <cell r="B105" t="str">
            <v>PGE</v>
          </cell>
          <cell r="D105">
            <v>3</v>
          </cell>
          <cell r="E105">
            <v>1993</v>
          </cell>
          <cell r="F105">
            <v>26.0526</v>
          </cell>
          <cell r="G105">
            <v>8.745</v>
          </cell>
          <cell r="H105">
            <v>52.9244</v>
          </cell>
          <cell r="I105">
            <v>18.0041</v>
          </cell>
          <cell r="J105">
            <v>37.5628</v>
          </cell>
          <cell r="K105">
            <v>5.6073</v>
          </cell>
          <cell r="L105">
            <v>33.1169</v>
          </cell>
          <cell r="M105">
            <v>19.549</v>
          </cell>
          <cell r="N105">
            <v>20.1622</v>
          </cell>
          <cell r="O105">
            <v>12.5906</v>
          </cell>
          <cell r="P105">
            <v>52.6615</v>
          </cell>
          <cell r="Q105">
            <v>25.0114</v>
          </cell>
          <cell r="R105">
            <v>311.9878</v>
          </cell>
          <cell r="S105">
            <v>43.170100000000005</v>
          </cell>
          <cell r="T105">
            <v>0.546</v>
          </cell>
          <cell r="U105">
            <v>0.1389</v>
          </cell>
          <cell r="V105">
            <v>2.0481</v>
          </cell>
          <cell r="W105">
            <v>0.6967</v>
          </cell>
          <cell r="X105">
            <v>1.0592</v>
          </cell>
          <cell r="Y105">
            <v>0.2038</v>
          </cell>
          <cell r="Z105">
            <v>0.808</v>
          </cell>
          <cell r="AA105">
            <v>0.5711</v>
          </cell>
          <cell r="AB105">
            <v>0.391</v>
          </cell>
          <cell r="AC105">
            <v>0.1448</v>
          </cell>
          <cell r="AD105">
            <v>0.75</v>
          </cell>
          <cell r="AE105">
            <v>0.1397</v>
          </cell>
          <cell r="AF105">
            <v>7.4973</v>
          </cell>
        </row>
        <row r="106">
          <cell r="A106" t="str">
            <v>31994</v>
          </cell>
          <cell r="B106" t="str">
            <v>PGE</v>
          </cell>
          <cell r="D106">
            <v>3</v>
          </cell>
          <cell r="E106">
            <v>1994</v>
          </cell>
          <cell r="F106">
            <v>26.3465</v>
          </cell>
          <cell r="G106">
            <v>8.827</v>
          </cell>
          <cell r="H106">
            <v>54.321</v>
          </cell>
          <cell r="I106">
            <v>18.4792</v>
          </cell>
          <cell r="J106">
            <v>39.2068</v>
          </cell>
          <cell r="K106">
            <v>5.9228</v>
          </cell>
          <cell r="L106">
            <v>34.7176</v>
          </cell>
          <cell r="M106">
            <v>19.8619</v>
          </cell>
          <cell r="N106">
            <v>20.4057</v>
          </cell>
          <cell r="O106">
            <v>12.5906</v>
          </cell>
          <cell r="P106">
            <v>53.3803</v>
          </cell>
          <cell r="Q106">
            <v>25.3089</v>
          </cell>
          <cell r="R106">
            <v>319.3683</v>
          </cell>
          <cell r="S106">
            <v>45.1296</v>
          </cell>
          <cell r="T106">
            <v>0.4864</v>
          </cell>
          <cell r="U106">
            <v>0.1418</v>
          </cell>
          <cell r="V106">
            <v>1.6469</v>
          </cell>
          <cell r="W106">
            <v>0.5602</v>
          </cell>
          <cell r="X106">
            <v>1.816</v>
          </cell>
          <cell r="Y106">
            <v>0.3414</v>
          </cell>
          <cell r="Z106">
            <v>1.6871</v>
          </cell>
          <cell r="AA106">
            <v>0.373</v>
          </cell>
          <cell r="AB106">
            <v>0.3009</v>
          </cell>
          <cell r="AC106">
            <v>0.0417</v>
          </cell>
          <cell r="AD106">
            <v>1.0054</v>
          </cell>
          <cell r="AE106">
            <v>0.5248</v>
          </cell>
          <cell r="AF106">
            <v>8.925600000000001</v>
          </cell>
        </row>
        <row r="107">
          <cell r="A107" t="str">
            <v>31995</v>
          </cell>
          <cell r="B107" t="str">
            <v>PGE</v>
          </cell>
          <cell r="D107">
            <v>3</v>
          </cell>
          <cell r="E107">
            <v>1995</v>
          </cell>
          <cell r="F107">
            <v>26.4869</v>
          </cell>
          <cell r="G107">
            <v>8.8936</v>
          </cell>
          <cell r="H107">
            <v>55.3643</v>
          </cell>
          <cell r="I107">
            <v>18.8341</v>
          </cell>
          <cell r="J107">
            <v>41.2165</v>
          </cell>
          <cell r="K107">
            <v>6.3207</v>
          </cell>
          <cell r="L107">
            <v>35.6846</v>
          </cell>
          <cell r="M107">
            <v>19.9748</v>
          </cell>
          <cell r="N107">
            <v>21.0351</v>
          </cell>
          <cell r="O107">
            <v>12.5906</v>
          </cell>
          <cell r="P107">
            <v>55.0105</v>
          </cell>
          <cell r="Q107">
            <v>25.636</v>
          </cell>
          <cell r="R107">
            <v>327.0477</v>
          </cell>
          <cell r="S107">
            <v>47.537200000000006</v>
          </cell>
          <cell r="T107">
            <v>0.3497</v>
          </cell>
          <cell r="U107">
            <v>0.1329</v>
          </cell>
          <cell r="V107">
            <v>1.3186</v>
          </cell>
          <cell r="W107">
            <v>0.4486</v>
          </cell>
          <cell r="X107">
            <v>2.1997</v>
          </cell>
          <cell r="Y107">
            <v>0.4266</v>
          </cell>
          <cell r="Z107">
            <v>1.0634</v>
          </cell>
          <cell r="AA107">
            <v>0.1789</v>
          </cell>
          <cell r="AB107">
            <v>0.6922</v>
          </cell>
          <cell r="AC107">
            <v>0.0115</v>
          </cell>
          <cell r="AD107">
            <v>1.9477</v>
          </cell>
          <cell r="AE107">
            <v>0.5385</v>
          </cell>
          <cell r="AF107">
            <v>9.3083</v>
          </cell>
        </row>
        <row r="108">
          <cell r="A108" t="str">
            <v>31996</v>
          </cell>
          <cell r="B108" t="str">
            <v>PGE</v>
          </cell>
          <cell r="D108">
            <v>3</v>
          </cell>
          <cell r="E108">
            <v>1996</v>
          </cell>
          <cell r="F108">
            <v>26.6696</v>
          </cell>
          <cell r="G108">
            <v>8.9286</v>
          </cell>
          <cell r="H108">
            <v>55.8445</v>
          </cell>
          <cell r="I108">
            <v>18.9974</v>
          </cell>
          <cell r="J108">
            <v>42.2967</v>
          </cell>
          <cell r="K108">
            <v>6.4997</v>
          </cell>
          <cell r="L108">
            <v>35.9416</v>
          </cell>
          <cell r="M108">
            <v>19.9952</v>
          </cell>
          <cell r="N108">
            <v>21.4255</v>
          </cell>
          <cell r="O108">
            <v>12.5906</v>
          </cell>
          <cell r="P108">
            <v>56.2905</v>
          </cell>
          <cell r="Q108">
            <v>25.636</v>
          </cell>
          <cell r="R108">
            <v>331.1159</v>
          </cell>
          <cell r="S108">
            <v>48.7964</v>
          </cell>
          <cell r="T108">
            <v>0.4092</v>
          </cell>
          <cell r="U108">
            <v>0.1086</v>
          </cell>
          <cell r="V108">
            <v>0.7822</v>
          </cell>
          <cell r="W108">
            <v>0.2661</v>
          </cell>
          <cell r="X108">
            <v>1.289</v>
          </cell>
          <cell r="Y108">
            <v>0.2106</v>
          </cell>
          <cell r="Z108">
            <v>0.3626</v>
          </cell>
          <cell r="AA108">
            <v>0.0928</v>
          </cell>
          <cell r="AB108">
            <v>0.4598</v>
          </cell>
          <cell r="AC108">
            <v>0.201</v>
          </cell>
          <cell r="AD108">
            <v>1.6316</v>
          </cell>
          <cell r="AE108">
            <v>0.2307</v>
          </cell>
          <cell r="AF108">
            <v>6.044199999999999</v>
          </cell>
        </row>
        <row r="109">
          <cell r="A109" t="str">
            <v>31997</v>
          </cell>
          <cell r="B109" t="str">
            <v>PGE</v>
          </cell>
          <cell r="D109">
            <v>3</v>
          </cell>
          <cell r="E109">
            <v>1997</v>
          </cell>
          <cell r="F109">
            <v>26.7418</v>
          </cell>
          <cell r="G109">
            <v>8.9286</v>
          </cell>
          <cell r="H109">
            <v>56.3769</v>
          </cell>
          <cell r="I109">
            <v>19.1786</v>
          </cell>
          <cell r="J109">
            <v>43.4385</v>
          </cell>
          <cell r="K109">
            <v>6.68</v>
          </cell>
          <cell r="L109">
            <v>36.2023</v>
          </cell>
          <cell r="M109">
            <v>20.0298</v>
          </cell>
          <cell r="N109">
            <v>21.7026</v>
          </cell>
          <cell r="O109">
            <v>12.5906</v>
          </cell>
          <cell r="P109">
            <v>56.4351</v>
          </cell>
          <cell r="Q109">
            <v>25.636</v>
          </cell>
          <cell r="R109">
            <v>333.9408</v>
          </cell>
          <cell r="S109">
            <v>50.1185</v>
          </cell>
          <cell r="T109">
            <v>0.3165</v>
          </cell>
          <cell r="U109">
            <v>0.0669</v>
          </cell>
          <cell r="V109">
            <v>0.8625</v>
          </cell>
          <cell r="W109">
            <v>0.2934</v>
          </cell>
          <cell r="X109">
            <v>1.3689</v>
          </cell>
          <cell r="Y109">
            <v>0.2145</v>
          </cell>
          <cell r="Z109">
            <v>0.3763</v>
          </cell>
          <cell r="AA109">
            <v>0.1143</v>
          </cell>
          <cell r="AB109">
            <v>0.3529</v>
          </cell>
          <cell r="AC109">
            <v>0.054</v>
          </cell>
          <cell r="AD109">
            <v>0.5312</v>
          </cell>
          <cell r="AE109">
            <v>0.1335</v>
          </cell>
          <cell r="AF109">
            <v>4.6849</v>
          </cell>
        </row>
        <row r="110">
          <cell r="A110" t="str">
            <v>31998</v>
          </cell>
          <cell r="B110" t="str">
            <v>PGE</v>
          </cell>
          <cell r="D110">
            <v>3</v>
          </cell>
          <cell r="E110">
            <v>1998</v>
          </cell>
          <cell r="F110">
            <v>26.8697</v>
          </cell>
          <cell r="G110">
            <v>9.0814</v>
          </cell>
          <cell r="H110">
            <v>56.8335</v>
          </cell>
          <cell r="I110">
            <v>19.3339</v>
          </cell>
          <cell r="J110">
            <v>44.1695</v>
          </cell>
          <cell r="K110">
            <v>6.8392</v>
          </cell>
          <cell r="L110">
            <v>36.492</v>
          </cell>
          <cell r="M110">
            <v>20.4568</v>
          </cell>
          <cell r="N110">
            <v>22.4164</v>
          </cell>
          <cell r="O110">
            <v>12.6488</v>
          </cell>
          <cell r="P110">
            <v>57.4351</v>
          </cell>
          <cell r="Q110">
            <v>25.636</v>
          </cell>
          <cell r="R110">
            <v>338.2123</v>
          </cell>
          <cell r="S110">
            <v>51.0087</v>
          </cell>
          <cell r="T110">
            <v>0.3899</v>
          </cell>
          <cell r="U110">
            <v>0.2567</v>
          </cell>
          <cell r="V110">
            <v>0.8166</v>
          </cell>
          <cell r="W110">
            <v>0.2778</v>
          </cell>
          <cell r="X110">
            <v>0.9781</v>
          </cell>
          <cell r="Y110">
            <v>0.1963</v>
          </cell>
          <cell r="Z110">
            <v>0.417</v>
          </cell>
          <cell r="AA110">
            <v>0.5146</v>
          </cell>
          <cell r="AB110">
            <v>0.7965</v>
          </cell>
          <cell r="AC110">
            <v>0.2862</v>
          </cell>
          <cell r="AD110">
            <v>1.4229</v>
          </cell>
          <cell r="AE110">
            <v>0.2004</v>
          </cell>
          <cell r="AF110">
            <v>6.553</v>
          </cell>
        </row>
        <row r="111">
          <cell r="A111" t="str">
            <v>31999</v>
          </cell>
          <cell r="B111" t="str">
            <v>PGE</v>
          </cell>
          <cell r="D111">
            <v>3</v>
          </cell>
          <cell r="E111">
            <v>1999</v>
          </cell>
          <cell r="F111">
            <v>26.9642</v>
          </cell>
          <cell r="G111">
            <v>9.0932</v>
          </cell>
          <cell r="H111">
            <v>57.5093</v>
          </cell>
          <cell r="I111">
            <v>19.5638</v>
          </cell>
          <cell r="J111">
            <v>45.077</v>
          </cell>
          <cell r="K111">
            <v>7.0249</v>
          </cell>
          <cell r="L111">
            <v>37.5885</v>
          </cell>
          <cell r="M111">
            <v>20.6931</v>
          </cell>
          <cell r="N111">
            <v>22.8239</v>
          </cell>
          <cell r="O111">
            <v>12.7324</v>
          </cell>
          <cell r="P111">
            <v>58.4465</v>
          </cell>
          <cell r="Q111">
            <v>25.636</v>
          </cell>
          <cell r="R111">
            <v>343.15280000000007</v>
          </cell>
          <cell r="S111">
            <v>52.1019</v>
          </cell>
          <cell r="T111">
            <v>0.3742</v>
          </cell>
          <cell r="U111">
            <v>0.1103</v>
          </cell>
          <cell r="V111">
            <v>1.0669</v>
          </cell>
          <cell r="W111">
            <v>0.3629</v>
          </cell>
          <cell r="X111">
            <v>1.1749</v>
          </cell>
          <cell r="Y111">
            <v>0.226</v>
          </cell>
          <cell r="Z111">
            <v>1.2365</v>
          </cell>
          <cell r="AA111">
            <v>0.3329</v>
          </cell>
          <cell r="AB111">
            <v>0.4984</v>
          </cell>
          <cell r="AC111">
            <v>0.2209</v>
          </cell>
          <cell r="AD111">
            <v>1.4746</v>
          </cell>
          <cell r="AE111">
            <v>0.3191</v>
          </cell>
          <cell r="AF111">
            <v>7.397600000000001</v>
          </cell>
        </row>
        <row r="112">
          <cell r="A112" t="str">
            <v>32000</v>
          </cell>
          <cell r="B112" t="str">
            <v>PGE</v>
          </cell>
          <cell r="D112">
            <v>3</v>
          </cell>
          <cell r="E112">
            <v>2000</v>
          </cell>
          <cell r="F112">
            <v>27.1096</v>
          </cell>
          <cell r="G112">
            <v>9.1295</v>
          </cell>
          <cell r="H112">
            <v>58.2416</v>
          </cell>
          <cell r="I112">
            <v>19.8129</v>
          </cell>
          <cell r="J112">
            <v>47.0198</v>
          </cell>
          <cell r="K112">
            <v>7.3224</v>
          </cell>
          <cell r="L112">
            <v>37.8657</v>
          </cell>
          <cell r="M112">
            <v>20.6984</v>
          </cell>
          <cell r="N112">
            <v>23.032</v>
          </cell>
          <cell r="O112">
            <v>12.7324</v>
          </cell>
          <cell r="P112">
            <v>59.4567</v>
          </cell>
          <cell r="Q112">
            <v>25.636</v>
          </cell>
          <cell r="R112">
            <v>348.057</v>
          </cell>
          <cell r="S112">
            <v>54.3422</v>
          </cell>
          <cell r="T112">
            <v>0.4424</v>
          </cell>
          <cell r="U112">
            <v>0.144</v>
          </cell>
          <cell r="V112">
            <v>1.1556</v>
          </cell>
          <cell r="W112">
            <v>0.3931</v>
          </cell>
          <cell r="X112">
            <v>2.2315</v>
          </cell>
          <cell r="Y112">
            <v>0.341</v>
          </cell>
          <cell r="Z112">
            <v>0.432</v>
          </cell>
          <cell r="AA112">
            <v>0.111</v>
          </cell>
          <cell r="AB112">
            <v>0.3068</v>
          </cell>
          <cell r="AC112">
            <v>0.1298</v>
          </cell>
          <cell r="AD112">
            <v>1.5147</v>
          </cell>
          <cell r="AE112">
            <v>0.4286</v>
          </cell>
          <cell r="AF112">
            <v>7.6305000000000005</v>
          </cell>
        </row>
        <row r="113">
          <cell r="A113" t="str">
            <v>32001</v>
          </cell>
          <cell r="B113" t="str">
            <v>PGE</v>
          </cell>
          <cell r="D113">
            <v>3</v>
          </cell>
          <cell r="E113">
            <v>2001</v>
          </cell>
          <cell r="F113">
            <v>27.2348</v>
          </cell>
          <cell r="G113">
            <v>9.1295</v>
          </cell>
          <cell r="H113">
            <v>59.0782</v>
          </cell>
          <cell r="I113">
            <v>20.0975</v>
          </cell>
          <cell r="J113">
            <v>47.98</v>
          </cell>
          <cell r="K113">
            <v>7.6733</v>
          </cell>
          <cell r="L113">
            <v>38.5585</v>
          </cell>
          <cell r="M113">
            <v>20.8157</v>
          </cell>
          <cell r="N113">
            <v>23.3806</v>
          </cell>
          <cell r="O113">
            <v>12.7324</v>
          </cell>
          <cell r="P113">
            <v>60.6256</v>
          </cell>
          <cell r="Q113">
            <v>25.7913</v>
          </cell>
          <cell r="R113">
            <v>353.0974</v>
          </cell>
          <cell r="S113">
            <v>55.653299999999994</v>
          </cell>
          <cell r="T113">
            <v>0.4389</v>
          </cell>
          <cell r="U113">
            <v>0.0901</v>
          </cell>
          <cell r="V113">
            <v>1.2928</v>
          </cell>
          <cell r="W113">
            <v>0.4398</v>
          </cell>
          <cell r="X113">
            <v>1.2712</v>
          </cell>
          <cell r="Y113">
            <v>0.3978</v>
          </cell>
          <cell r="Z113">
            <v>0.8617</v>
          </cell>
          <cell r="AA113">
            <v>0.2328</v>
          </cell>
          <cell r="AB113">
            <v>0.4558</v>
          </cell>
          <cell r="AC113">
            <v>0.1422</v>
          </cell>
          <cell r="AD113">
            <v>1.7158</v>
          </cell>
          <cell r="AE113">
            <v>0.5539</v>
          </cell>
          <cell r="AF113">
            <v>7.892799999999999</v>
          </cell>
        </row>
        <row r="114">
          <cell r="A114" t="str">
            <v>32002</v>
          </cell>
          <cell r="B114" t="str">
            <v>PGE</v>
          </cell>
          <cell r="D114">
            <v>3</v>
          </cell>
          <cell r="E114">
            <v>2002</v>
          </cell>
          <cell r="F114">
            <v>27.6307</v>
          </cell>
          <cell r="G114">
            <v>9.2608</v>
          </cell>
          <cell r="H114">
            <v>59.9344</v>
          </cell>
          <cell r="I114">
            <v>20.388</v>
          </cell>
          <cell r="J114">
            <v>49.2967</v>
          </cell>
          <cell r="K114">
            <v>7.7858</v>
          </cell>
          <cell r="L114">
            <v>39.3446</v>
          </cell>
          <cell r="M114">
            <v>20.9506</v>
          </cell>
          <cell r="N114">
            <v>23.8454</v>
          </cell>
          <cell r="O114">
            <v>12.8518</v>
          </cell>
          <cell r="P114">
            <v>61.519</v>
          </cell>
          <cell r="Q114">
            <v>26.2192</v>
          </cell>
          <cell r="R114">
            <v>359.02700000000004</v>
          </cell>
          <cell r="S114">
            <v>57.0825</v>
          </cell>
          <cell r="T114">
            <v>0.7253</v>
          </cell>
          <cell r="U114">
            <v>0.2859</v>
          </cell>
          <cell r="V114">
            <v>1.3455</v>
          </cell>
          <cell r="W114">
            <v>0.4569</v>
          </cell>
          <cell r="X114">
            <v>1.648</v>
          </cell>
          <cell r="Y114">
            <v>0.1625</v>
          </cell>
          <cell r="Z114">
            <v>0.9715</v>
          </cell>
          <cell r="AA114">
            <v>0.2614</v>
          </cell>
          <cell r="AB114">
            <v>0.5813</v>
          </cell>
          <cell r="AC114">
            <v>0.322</v>
          </cell>
          <cell r="AD114">
            <v>1.484</v>
          </cell>
          <cell r="AE114">
            <v>0.7904</v>
          </cell>
          <cell r="AF114">
            <v>9.034699999999999</v>
          </cell>
        </row>
        <row r="115">
          <cell r="A115" t="str">
            <v>32003</v>
          </cell>
          <cell r="B115" t="str">
            <v>PGE</v>
          </cell>
          <cell r="D115">
            <v>3</v>
          </cell>
          <cell r="E115">
            <v>2003</v>
          </cell>
          <cell r="F115">
            <v>28.1261</v>
          </cell>
          <cell r="G115">
            <v>9.4268</v>
          </cell>
          <cell r="H115">
            <v>61.0092</v>
          </cell>
          <cell r="I115">
            <v>20.7536</v>
          </cell>
          <cell r="J115">
            <v>50.599</v>
          </cell>
          <cell r="K115">
            <v>7.9254</v>
          </cell>
          <cell r="L115">
            <v>40.1307</v>
          </cell>
          <cell r="M115">
            <v>21.0829</v>
          </cell>
          <cell r="N115">
            <v>24.3039</v>
          </cell>
          <cell r="O115">
            <v>12.9668</v>
          </cell>
          <cell r="P115">
            <v>62.3919</v>
          </cell>
          <cell r="Q115">
            <v>26.6245</v>
          </cell>
          <cell r="R115">
            <v>365.34079999999994</v>
          </cell>
          <cell r="S115">
            <v>58.5244</v>
          </cell>
          <cell r="T115">
            <v>0.8399</v>
          </cell>
          <cell r="U115">
            <v>0.3039</v>
          </cell>
          <cell r="V115">
            <v>1.597</v>
          </cell>
          <cell r="W115">
            <v>0.5433</v>
          </cell>
          <cell r="X115">
            <v>1.6548</v>
          </cell>
          <cell r="Y115">
            <v>0.1926</v>
          </cell>
          <cell r="Z115">
            <v>0.9891</v>
          </cell>
          <cell r="AA115">
            <v>0.2703</v>
          </cell>
          <cell r="AB115">
            <v>0.5848</v>
          </cell>
          <cell r="AC115">
            <v>0.2941</v>
          </cell>
          <cell r="AD115">
            <v>1.5074</v>
          </cell>
          <cell r="AE115">
            <v>0.7892</v>
          </cell>
          <cell r="AF115">
            <v>9.5664</v>
          </cell>
        </row>
        <row r="116">
          <cell r="A116" t="str">
            <v>32004</v>
          </cell>
          <cell r="B116" t="str">
            <v>PGE</v>
          </cell>
          <cell r="D116">
            <v>3</v>
          </cell>
          <cell r="E116">
            <v>2004</v>
          </cell>
          <cell r="F116">
            <v>28.7229</v>
          </cell>
          <cell r="G116">
            <v>9.6268</v>
          </cell>
          <cell r="H116">
            <v>62.3035</v>
          </cell>
          <cell r="I116">
            <v>21.1939</v>
          </cell>
          <cell r="J116">
            <v>51.8695</v>
          </cell>
          <cell r="K116">
            <v>8.0935</v>
          </cell>
          <cell r="L116">
            <v>40.7649</v>
          </cell>
          <cell r="M116">
            <v>21.2131</v>
          </cell>
          <cell r="N116">
            <v>24.7573</v>
          </cell>
          <cell r="O116">
            <v>13.0779</v>
          </cell>
          <cell r="P116">
            <v>63.2461</v>
          </cell>
          <cell r="Q116">
            <v>27.0005</v>
          </cell>
          <cell r="R116">
            <v>371.8699</v>
          </cell>
          <cell r="S116">
            <v>59.963</v>
          </cell>
          <cell r="T116">
            <v>0.9545</v>
          </cell>
          <cell r="U116">
            <v>0.3482</v>
          </cell>
          <cell r="V116">
            <v>1.8494</v>
          </cell>
          <cell r="W116">
            <v>0.6291</v>
          </cell>
          <cell r="X116">
            <v>1.6433</v>
          </cell>
          <cell r="Y116">
            <v>0.2242</v>
          </cell>
          <cell r="Z116">
            <v>0.8558</v>
          </cell>
          <cell r="AA116">
            <v>0.2805</v>
          </cell>
          <cell r="AB116">
            <v>0.5899</v>
          </cell>
          <cell r="AC116">
            <v>0.2997</v>
          </cell>
          <cell r="AD116">
            <v>1.5325</v>
          </cell>
          <cell r="AE116">
            <v>0.7798</v>
          </cell>
          <cell r="AF116">
            <v>9.9869</v>
          </cell>
        </row>
        <row r="117">
          <cell r="A117" t="str">
            <v>32005</v>
          </cell>
          <cell r="B117" t="str">
            <v>PGE</v>
          </cell>
          <cell r="D117">
            <v>3</v>
          </cell>
          <cell r="E117">
            <v>2005</v>
          </cell>
          <cell r="F117">
            <v>29.4305</v>
          </cell>
          <cell r="G117">
            <v>9.864</v>
          </cell>
          <cell r="H117">
            <v>63.8385</v>
          </cell>
          <cell r="I117">
            <v>21.7161</v>
          </cell>
          <cell r="J117">
            <v>53.1132</v>
          </cell>
          <cell r="K117">
            <v>8.2929</v>
          </cell>
          <cell r="L117">
            <v>41.3989</v>
          </cell>
          <cell r="M117">
            <v>21.3418</v>
          </cell>
          <cell r="N117">
            <v>25.2054</v>
          </cell>
          <cell r="O117">
            <v>13.1852</v>
          </cell>
          <cell r="P117">
            <v>64.0831</v>
          </cell>
          <cell r="Q117">
            <v>27.3502</v>
          </cell>
          <cell r="R117">
            <v>378.8198</v>
          </cell>
          <cell r="S117">
            <v>61.406099999999995</v>
          </cell>
          <cell r="T117">
            <v>1.0774</v>
          </cell>
          <cell r="U117">
            <v>0.3958</v>
          </cell>
          <cell r="V117">
            <v>2.122</v>
          </cell>
          <cell r="W117">
            <v>0.7219</v>
          </cell>
          <cell r="X117">
            <v>1.6356</v>
          </cell>
          <cell r="Y117">
            <v>0.2584</v>
          </cell>
          <cell r="Z117">
            <v>0.8755</v>
          </cell>
          <cell r="AA117">
            <v>0.2921</v>
          </cell>
          <cell r="AB117">
            <v>0.5952</v>
          </cell>
          <cell r="AC117">
            <v>0.305</v>
          </cell>
          <cell r="AD117">
            <v>1.5587</v>
          </cell>
          <cell r="AE117">
            <v>0.7718</v>
          </cell>
          <cell r="AF117">
            <v>10.6094</v>
          </cell>
        </row>
        <row r="118">
          <cell r="A118" t="str">
            <v>32006</v>
          </cell>
          <cell r="B118" t="str">
            <v>PGE</v>
          </cell>
          <cell r="D118">
            <v>3</v>
          </cell>
          <cell r="E118">
            <v>2006</v>
          </cell>
          <cell r="F118">
            <v>30.1383</v>
          </cell>
          <cell r="G118">
            <v>10.1012</v>
          </cell>
          <cell r="H118">
            <v>65.3737</v>
          </cell>
          <cell r="I118">
            <v>22.2383</v>
          </cell>
          <cell r="J118">
            <v>54.3316</v>
          </cell>
          <cell r="K118">
            <v>8.4924</v>
          </cell>
          <cell r="L118">
            <v>42.0328</v>
          </cell>
          <cell r="M118">
            <v>21.469</v>
          </cell>
          <cell r="N118">
            <v>25.6481</v>
          </cell>
          <cell r="O118">
            <v>13.2889</v>
          </cell>
          <cell r="P118">
            <v>64.9031</v>
          </cell>
          <cell r="Q118">
            <v>27.6816</v>
          </cell>
          <cell r="R118">
            <v>385.699</v>
          </cell>
          <cell r="S118">
            <v>62.824</v>
          </cell>
          <cell r="T118">
            <v>1.088</v>
          </cell>
          <cell r="U118">
            <v>0.406</v>
          </cell>
          <cell r="V118">
            <v>2.1532</v>
          </cell>
          <cell r="W118">
            <v>0.7325</v>
          </cell>
          <cell r="X118">
            <v>1.6284</v>
          </cell>
          <cell r="Y118">
            <v>0.2611</v>
          </cell>
          <cell r="Z118">
            <v>0.8966</v>
          </cell>
          <cell r="AA118">
            <v>0.3044</v>
          </cell>
          <cell r="AB118">
            <v>0.6008</v>
          </cell>
          <cell r="AC118">
            <v>0.3097</v>
          </cell>
          <cell r="AD118">
            <v>1.5836</v>
          </cell>
          <cell r="AE118">
            <v>0.7701</v>
          </cell>
          <cell r="AF118">
            <v>10.7344</v>
          </cell>
        </row>
        <row r="119">
          <cell r="A119" t="str">
            <v>32007</v>
          </cell>
          <cell r="B119" t="str">
            <v>PGE</v>
          </cell>
          <cell r="D119">
            <v>3</v>
          </cell>
          <cell r="E119">
            <v>2007</v>
          </cell>
          <cell r="F119">
            <v>30.846</v>
          </cell>
          <cell r="G119">
            <v>10.3384</v>
          </cell>
          <cell r="H119">
            <v>66.909</v>
          </cell>
          <cell r="I119">
            <v>22.7606</v>
          </cell>
          <cell r="J119">
            <v>55.5266</v>
          </cell>
          <cell r="K119">
            <v>8.6918</v>
          </cell>
          <cell r="L119">
            <v>42.6667</v>
          </cell>
          <cell r="M119">
            <v>21.5945</v>
          </cell>
          <cell r="N119">
            <v>26.0853</v>
          </cell>
          <cell r="O119">
            <v>13.3891</v>
          </cell>
          <cell r="P119">
            <v>65.7063</v>
          </cell>
          <cell r="Q119">
            <v>27.999</v>
          </cell>
          <cell r="R119">
            <v>392.5133</v>
          </cell>
          <cell r="S119">
            <v>64.2184</v>
          </cell>
          <cell r="T119">
            <v>1.0967</v>
          </cell>
          <cell r="U119">
            <v>0.4157</v>
          </cell>
          <cell r="V119">
            <v>2.1824</v>
          </cell>
          <cell r="W119">
            <v>0.7424</v>
          </cell>
          <cell r="X119">
            <v>1.6216</v>
          </cell>
          <cell r="Y119">
            <v>0.2636</v>
          </cell>
          <cell r="Z119">
            <v>0.9192</v>
          </cell>
          <cell r="AA119">
            <v>0.3174</v>
          </cell>
          <cell r="AB119">
            <v>0.6066</v>
          </cell>
          <cell r="AC119">
            <v>0.3136</v>
          </cell>
          <cell r="AD119">
            <v>1.6069</v>
          </cell>
          <cell r="AE119">
            <v>0.7702</v>
          </cell>
          <cell r="AF119">
            <v>10.856299999999997</v>
          </cell>
        </row>
        <row r="120">
          <cell r="A120" t="str">
            <v>32008</v>
          </cell>
          <cell r="B120" t="str">
            <v>PGE</v>
          </cell>
          <cell r="D120">
            <v>3</v>
          </cell>
          <cell r="E120">
            <v>2008</v>
          </cell>
          <cell r="F120">
            <v>31.5538</v>
          </cell>
          <cell r="G120">
            <v>10.5756</v>
          </cell>
          <cell r="H120">
            <v>68.4442</v>
          </cell>
          <cell r="I120">
            <v>23.2828</v>
          </cell>
          <cell r="J120">
            <v>56.7</v>
          </cell>
          <cell r="K120">
            <v>8.8912</v>
          </cell>
          <cell r="L120">
            <v>43.3009</v>
          </cell>
          <cell r="M120">
            <v>21.7185</v>
          </cell>
          <cell r="N120">
            <v>26.5169</v>
          </cell>
          <cell r="O120">
            <v>13.486</v>
          </cell>
          <cell r="P120">
            <v>66.4929</v>
          </cell>
          <cell r="Q120">
            <v>28.3061</v>
          </cell>
          <cell r="R120">
            <v>399.26890000000003</v>
          </cell>
          <cell r="S120">
            <v>65.5912</v>
          </cell>
          <cell r="T120">
            <v>1.1039</v>
          </cell>
          <cell r="U120">
            <v>0.4249</v>
          </cell>
          <cell r="V120">
            <v>2.21</v>
          </cell>
          <cell r="W120">
            <v>0.7518</v>
          </cell>
          <cell r="X120">
            <v>1.6151</v>
          </cell>
          <cell r="Y120">
            <v>0.2659</v>
          </cell>
          <cell r="Z120">
            <v>0.9431</v>
          </cell>
          <cell r="AA120">
            <v>0.331</v>
          </cell>
          <cell r="AB120">
            <v>0.6126</v>
          </cell>
          <cell r="AC120">
            <v>0.3166</v>
          </cell>
          <cell r="AD120">
            <v>1.628</v>
          </cell>
          <cell r="AE120">
            <v>0.7718</v>
          </cell>
          <cell r="AF120">
            <v>10.974700000000002</v>
          </cell>
        </row>
        <row r="121">
          <cell r="A121" t="str">
            <v>32009</v>
          </cell>
          <cell r="B121" t="str">
            <v>PGE</v>
          </cell>
          <cell r="D121">
            <v>3</v>
          </cell>
          <cell r="E121">
            <v>2009</v>
          </cell>
          <cell r="F121">
            <v>32.259</v>
          </cell>
          <cell r="G121">
            <v>10.812</v>
          </cell>
          <cell r="H121">
            <v>69.9739</v>
          </cell>
          <cell r="I121">
            <v>23.8032</v>
          </cell>
          <cell r="J121">
            <v>57.8537</v>
          </cell>
          <cell r="K121">
            <v>9.0899</v>
          </cell>
          <cell r="L121">
            <v>43.9348</v>
          </cell>
          <cell r="M121">
            <v>21.8407</v>
          </cell>
          <cell r="N121">
            <v>26.9428</v>
          </cell>
          <cell r="O121">
            <v>13.5798</v>
          </cell>
          <cell r="P121">
            <v>67.2632</v>
          </cell>
          <cell r="Q121">
            <v>28.6058</v>
          </cell>
          <cell r="R121">
            <v>405.9587999999999</v>
          </cell>
          <cell r="S121">
            <v>66.9436</v>
          </cell>
          <cell r="T121">
            <v>1.1071</v>
          </cell>
          <cell r="U121">
            <v>0.4324</v>
          </cell>
          <cell r="V121">
            <v>2.2305</v>
          </cell>
          <cell r="W121">
            <v>0.7587</v>
          </cell>
          <cell r="X121">
            <v>1.6087</v>
          </cell>
          <cell r="Y121">
            <v>0.2672</v>
          </cell>
          <cell r="Z121">
            <v>0.9678</v>
          </cell>
          <cell r="AA121">
            <v>0.3451</v>
          </cell>
          <cell r="AB121">
            <v>0.6186</v>
          </cell>
          <cell r="AC121">
            <v>0.3187</v>
          </cell>
          <cell r="AD121">
            <v>1.6463</v>
          </cell>
          <cell r="AE121">
            <v>0.7735</v>
          </cell>
          <cell r="AF121">
            <v>11.0746</v>
          </cell>
        </row>
        <row r="122">
          <cell r="A122" t="str">
            <v>32010</v>
          </cell>
          <cell r="B122" t="str">
            <v>PGE</v>
          </cell>
          <cell r="D122">
            <v>3</v>
          </cell>
          <cell r="E122">
            <v>2010</v>
          </cell>
          <cell r="F122">
            <v>32.9644</v>
          </cell>
          <cell r="G122">
            <v>11.0484</v>
          </cell>
          <cell r="H122">
            <v>71.5039</v>
          </cell>
          <cell r="I122">
            <v>24.3236</v>
          </cell>
          <cell r="J122">
            <v>58.987</v>
          </cell>
          <cell r="K122">
            <v>9.2887</v>
          </cell>
          <cell r="L122">
            <v>44.5686</v>
          </cell>
          <cell r="M122">
            <v>21.9613</v>
          </cell>
          <cell r="N122">
            <v>27.3629</v>
          </cell>
          <cell r="O122">
            <v>13.6705</v>
          </cell>
          <cell r="P122">
            <v>68.0175</v>
          </cell>
          <cell r="Q122">
            <v>28.8975</v>
          </cell>
          <cell r="R122">
            <v>412.59430000000003</v>
          </cell>
          <cell r="S122">
            <v>68.2757</v>
          </cell>
          <cell r="T122">
            <v>1.1117</v>
          </cell>
          <cell r="U122">
            <v>0.4399</v>
          </cell>
          <cell r="V122">
            <v>2.2547</v>
          </cell>
          <cell r="W122">
            <v>0.767</v>
          </cell>
          <cell r="X122">
            <v>1.6001</v>
          </cell>
          <cell r="Y122">
            <v>0.269</v>
          </cell>
          <cell r="Z122">
            <v>0.9936</v>
          </cell>
          <cell r="AA122">
            <v>0.3598</v>
          </cell>
          <cell r="AB122">
            <v>0.6247</v>
          </cell>
          <cell r="AC122">
            <v>0.3197</v>
          </cell>
          <cell r="AD122">
            <v>1.6615</v>
          </cell>
          <cell r="AE122">
            <v>0.772</v>
          </cell>
          <cell r="AF122">
            <v>11.1737</v>
          </cell>
        </row>
        <row r="123">
          <cell r="A123" t="str">
            <v>32011</v>
          </cell>
          <cell r="B123" t="str">
            <v>PGE</v>
          </cell>
          <cell r="D123">
            <v>3</v>
          </cell>
          <cell r="E123">
            <v>2011</v>
          </cell>
          <cell r="F123">
            <v>33.6696</v>
          </cell>
          <cell r="G123">
            <v>11.2848</v>
          </cell>
          <cell r="H123">
            <v>73.0337</v>
          </cell>
          <cell r="I123">
            <v>24.844</v>
          </cell>
          <cell r="J123">
            <v>60.1028</v>
          </cell>
          <cell r="K123">
            <v>9.4874</v>
          </cell>
          <cell r="L123">
            <v>45.2028</v>
          </cell>
          <cell r="M123">
            <v>22.0802</v>
          </cell>
          <cell r="N123">
            <v>27.7772</v>
          </cell>
          <cell r="O123">
            <v>13.7583</v>
          </cell>
          <cell r="P123">
            <v>68.756</v>
          </cell>
          <cell r="Q123">
            <v>29.1857</v>
          </cell>
          <cell r="R123">
            <v>419.1825</v>
          </cell>
          <cell r="S123">
            <v>69.5902</v>
          </cell>
          <cell r="T123">
            <v>1.1152</v>
          </cell>
          <cell r="U123">
            <v>0.4462</v>
          </cell>
          <cell r="V123">
            <v>2.2768</v>
          </cell>
          <cell r="W123">
            <v>0.7745</v>
          </cell>
          <cell r="X123">
            <v>1.5929</v>
          </cell>
          <cell r="Y123">
            <v>0.2705</v>
          </cell>
          <cell r="Z123">
            <v>1.0208</v>
          </cell>
          <cell r="AA123">
            <v>0.3748</v>
          </cell>
          <cell r="AB123">
            <v>0.6307</v>
          </cell>
          <cell r="AC123">
            <v>0.3198</v>
          </cell>
          <cell r="AD123">
            <v>1.6734</v>
          </cell>
          <cell r="AE123">
            <v>0.7723</v>
          </cell>
          <cell r="AF123">
            <v>11.267900000000003</v>
          </cell>
        </row>
        <row r="124">
          <cell r="A124" t="str">
            <v>32012</v>
          </cell>
          <cell r="B124" t="str">
            <v>PGE</v>
          </cell>
          <cell r="D124">
            <v>3</v>
          </cell>
          <cell r="E124">
            <v>2012</v>
          </cell>
          <cell r="F124">
            <v>34.375</v>
          </cell>
          <cell r="G124">
            <v>11.5212</v>
          </cell>
          <cell r="H124">
            <v>74.5637</v>
          </cell>
          <cell r="I124">
            <v>25.3645</v>
          </cell>
          <cell r="J124">
            <v>61.1984</v>
          </cell>
          <cell r="K124">
            <v>9.6862</v>
          </cell>
          <cell r="L124">
            <v>45.8368</v>
          </cell>
          <cell r="M124">
            <v>22.1974</v>
          </cell>
          <cell r="N124">
            <v>28.1857</v>
          </cell>
          <cell r="O124">
            <v>13.8433</v>
          </cell>
          <cell r="P124">
            <v>69.4792</v>
          </cell>
          <cell r="Q124">
            <v>29.4658</v>
          </cell>
          <cell r="R124">
            <v>425.7172</v>
          </cell>
          <cell r="S124">
            <v>70.8846</v>
          </cell>
          <cell r="T124">
            <v>1.1181</v>
          </cell>
          <cell r="U124">
            <v>0.4514</v>
          </cell>
          <cell r="V124">
            <v>2.2978</v>
          </cell>
          <cell r="W124">
            <v>0.7816</v>
          </cell>
          <cell r="X124">
            <v>1.5815</v>
          </cell>
          <cell r="Y124">
            <v>0.2719</v>
          </cell>
          <cell r="Z124">
            <v>1.0482</v>
          </cell>
          <cell r="AA124">
            <v>0.3901</v>
          </cell>
          <cell r="AB124">
            <v>0.6366</v>
          </cell>
          <cell r="AC124">
            <v>0.3189</v>
          </cell>
          <cell r="AD124">
            <v>1.6818</v>
          </cell>
          <cell r="AE124">
            <v>0.7655</v>
          </cell>
          <cell r="AF124">
            <v>11.343399999999999</v>
          </cell>
        </row>
        <row r="125">
          <cell r="A125" t="str">
            <v>32013</v>
          </cell>
          <cell r="B125" t="str">
            <v>PGE</v>
          </cell>
          <cell r="D125">
            <v>3</v>
          </cell>
          <cell r="E125">
            <v>2013</v>
          </cell>
          <cell r="F125">
            <v>35.0802</v>
          </cell>
          <cell r="G125">
            <v>11.7576</v>
          </cell>
          <cell r="H125">
            <v>76.0935</v>
          </cell>
          <cell r="I125">
            <v>25.8849</v>
          </cell>
          <cell r="J125">
            <v>62.2743</v>
          </cell>
          <cell r="K125">
            <v>9.8849</v>
          </cell>
          <cell r="L125">
            <v>46.4708</v>
          </cell>
          <cell r="M125">
            <v>22.3129</v>
          </cell>
          <cell r="N125">
            <v>28.5883</v>
          </cell>
          <cell r="O125">
            <v>13.9257</v>
          </cell>
          <cell r="P125">
            <v>70.1873</v>
          </cell>
          <cell r="Q125">
            <v>29.7387</v>
          </cell>
          <cell r="R125">
            <v>432.1991</v>
          </cell>
          <cell r="S125">
            <v>72.1592</v>
          </cell>
          <cell r="T125">
            <v>1.1203</v>
          </cell>
          <cell r="U125">
            <v>0.4552</v>
          </cell>
          <cell r="V125">
            <v>2.317</v>
          </cell>
          <cell r="W125">
            <v>0.7882</v>
          </cell>
          <cell r="X125">
            <v>1.5696</v>
          </cell>
          <cell r="Y125">
            <v>0.273</v>
          </cell>
          <cell r="Z125">
            <v>1.0766</v>
          </cell>
          <cell r="AA125">
            <v>0.4055</v>
          </cell>
          <cell r="AB125">
            <v>0.6422</v>
          </cell>
          <cell r="AC125">
            <v>0.3172</v>
          </cell>
          <cell r="AD125">
            <v>1.6867</v>
          </cell>
          <cell r="AE125">
            <v>0.7574</v>
          </cell>
          <cell r="AF125">
            <v>11.408900000000001</v>
          </cell>
        </row>
        <row r="126">
          <cell r="A126" t="str">
            <v>32014</v>
          </cell>
          <cell r="B126" t="str">
            <v>PGE</v>
          </cell>
          <cell r="D126">
            <v>3</v>
          </cell>
          <cell r="E126">
            <v>2014</v>
          </cell>
          <cell r="F126">
            <v>32.334</v>
          </cell>
          <cell r="G126">
            <v>12.472</v>
          </cell>
          <cell r="H126">
            <v>78.739</v>
          </cell>
          <cell r="I126">
            <v>26.786</v>
          </cell>
          <cell r="J126">
            <v>60.669</v>
          </cell>
          <cell r="K126">
            <v>9.328</v>
          </cell>
          <cell r="L126">
            <v>45.174</v>
          </cell>
          <cell r="M126">
            <v>22.539</v>
          </cell>
          <cell r="N126">
            <v>30.586</v>
          </cell>
          <cell r="O126">
            <v>17.586</v>
          </cell>
          <cell r="P126">
            <v>70.781</v>
          </cell>
          <cell r="Q126">
            <v>35.806</v>
          </cell>
          <cell r="R126">
            <v>442.8</v>
          </cell>
          <cell r="S126">
            <v>69.997</v>
          </cell>
          <cell r="T126">
            <v>0.667</v>
          </cell>
          <cell r="U126">
            <v>0.437</v>
          </cell>
          <cell r="V126">
            <v>2.163</v>
          </cell>
          <cell r="W126">
            <v>0.736</v>
          </cell>
          <cell r="X126">
            <v>1.544</v>
          </cell>
          <cell r="Y126">
            <v>0.236</v>
          </cell>
          <cell r="Z126">
            <v>0.858</v>
          </cell>
          <cell r="AA126">
            <v>0.453</v>
          </cell>
          <cell r="AB126">
            <v>1.13</v>
          </cell>
          <cell r="AC126">
            <v>0.539</v>
          </cell>
          <cell r="AD126">
            <v>1.771</v>
          </cell>
          <cell r="AE126">
            <v>1.101</v>
          </cell>
          <cell r="AF126">
            <v>11.634999999999998</v>
          </cell>
        </row>
        <row r="127">
          <cell r="A127" t="str">
            <v>32015</v>
          </cell>
          <cell r="B127" t="str">
            <v>PGE</v>
          </cell>
          <cell r="D127">
            <v>3</v>
          </cell>
          <cell r="E127">
            <v>2015</v>
          </cell>
          <cell r="F127">
            <v>32.578</v>
          </cell>
          <cell r="G127">
            <v>12.69</v>
          </cell>
          <cell r="H127">
            <v>80.115</v>
          </cell>
          <cell r="I127">
            <v>27.254</v>
          </cell>
          <cell r="J127">
            <v>61.73</v>
          </cell>
          <cell r="K127">
            <v>9.491</v>
          </cell>
          <cell r="L127">
            <v>45.574</v>
          </cell>
          <cell r="M127">
            <v>22.682</v>
          </cell>
          <cell r="N127">
            <v>31.479</v>
          </cell>
          <cell r="O127">
            <v>17.894</v>
          </cell>
          <cell r="P127">
            <v>71.539</v>
          </cell>
          <cell r="Q127">
            <v>36.432</v>
          </cell>
          <cell r="R127">
            <v>449.458</v>
          </cell>
          <cell r="S127">
            <v>71.221</v>
          </cell>
          <cell r="T127">
            <v>0.664</v>
          </cell>
          <cell r="U127">
            <v>0.441</v>
          </cell>
          <cell r="V127">
            <v>2.201</v>
          </cell>
          <cell r="W127">
            <v>0.749</v>
          </cell>
          <cell r="X127">
            <v>1.566</v>
          </cell>
          <cell r="Y127">
            <v>0.239</v>
          </cell>
          <cell r="Z127">
            <v>0.899</v>
          </cell>
          <cell r="AA127">
            <v>0.467</v>
          </cell>
          <cell r="AB127">
            <v>1.156</v>
          </cell>
          <cell r="AC127">
            <v>0.544</v>
          </cell>
          <cell r="AD127">
            <v>1.765</v>
          </cell>
          <cell r="AE127">
            <v>1.106</v>
          </cell>
          <cell r="AF127">
            <v>11.797</v>
          </cell>
        </row>
        <row r="128">
          <cell r="A128" t="str">
            <v>32016</v>
          </cell>
          <cell r="B128" t="str">
            <v>PGE</v>
          </cell>
          <cell r="D128">
            <v>3</v>
          </cell>
          <cell r="E128">
            <v>2016</v>
          </cell>
          <cell r="F128">
            <v>32.817</v>
          </cell>
          <cell r="G128">
            <v>12.91</v>
          </cell>
          <cell r="H128">
            <v>81.506</v>
          </cell>
          <cell r="I128">
            <v>27.728</v>
          </cell>
          <cell r="J128">
            <v>62.801</v>
          </cell>
          <cell r="K128">
            <v>9.656</v>
          </cell>
          <cell r="L128">
            <v>45.997</v>
          </cell>
          <cell r="M128">
            <v>22.822</v>
          </cell>
          <cell r="N128">
            <v>32.342</v>
          </cell>
          <cell r="O128">
            <v>18.204</v>
          </cell>
          <cell r="P128">
            <v>72.281</v>
          </cell>
          <cell r="Q128">
            <v>37.065</v>
          </cell>
          <cell r="R128">
            <v>456.129</v>
          </cell>
          <cell r="S128">
            <v>72.45700000000001</v>
          </cell>
          <cell r="T128">
            <v>0.661</v>
          </cell>
          <cell r="U128">
            <v>0.443</v>
          </cell>
          <cell r="V128">
            <v>2.233</v>
          </cell>
          <cell r="W128">
            <v>0.76</v>
          </cell>
          <cell r="X128">
            <v>1.583</v>
          </cell>
          <cell r="Y128">
            <v>0.242</v>
          </cell>
          <cell r="Z128">
            <v>0.951</v>
          </cell>
          <cell r="AA128">
            <v>0.48</v>
          </cell>
          <cell r="AB128">
            <v>1.135</v>
          </cell>
          <cell r="AC128">
            <v>0.546</v>
          </cell>
          <cell r="AD128">
            <v>1.76</v>
          </cell>
          <cell r="AE128">
            <v>1.107</v>
          </cell>
          <cell r="AF128">
            <v>11.900999999999998</v>
          </cell>
        </row>
        <row r="129">
          <cell r="A129" t="str">
            <v>32017</v>
          </cell>
          <cell r="B129" t="str">
            <v>PGE</v>
          </cell>
          <cell r="D129">
            <v>3</v>
          </cell>
          <cell r="E129">
            <v>2017</v>
          </cell>
          <cell r="F129">
            <v>33.052</v>
          </cell>
          <cell r="G129">
            <v>13.164</v>
          </cell>
          <cell r="H129">
            <v>83.113</v>
          </cell>
          <cell r="I129">
            <v>28.274</v>
          </cell>
          <cell r="J129">
            <v>64.039</v>
          </cell>
          <cell r="K129">
            <v>9.846</v>
          </cell>
          <cell r="L129">
            <v>46.439</v>
          </cell>
          <cell r="M129">
            <v>22.965</v>
          </cell>
          <cell r="N129">
            <v>33.536</v>
          </cell>
          <cell r="O129">
            <v>18.563</v>
          </cell>
          <cell r="P129">
            <v>73.034</v>
          </cell>
          <cell r="Q129">
            <v>37.796</v>
          </cell>
          <cell r="R129">
            <v>463.82099999999997</v>
          </cell>
          <cell r="S129">
            <v>73.885</v>
          </cell>
          <cell r="T129">
            <v>0.66</v>
          </cell>
          <cell r="U129">
            <v>0.476</v>
          </cell>
          <cell r="V129">
            <v>2.467</v>
          </cell>
          <cell r="W129">
            <v>0.839</v>
          </cell>
          <cell r="X129">
            <v>1.757</v>
          </cell>
          <cell r="Y129">
            <v>0.268</v>
          </cell>
          <cell r="Z129">
            <v>0.998</v>
          </cell>
          <cell r="AA129">
            <v>0.499</v>
          </cell>
          <cell r="AB129">
            <v>1.476</v>
          </cell>
          <cell r="AC129">
            <v>0.593</v>
          </cell>
          <cell r="AD129">
            <v>1.777</v>
          </cell>
          <cell r="AE129">
            <v>1.199</v>
          </cell>
          <cell r="AF129">
            <v>13.008999999999999</v>
          </cell>
        </row>
        <row r="130">
          <cell r="A130" t="str">
            <v>41975</v>
          </cell>
          <cell r="B130" t="str">
            <v>PGE</v>
          </cell>
          <cell r="D130">
            <v>4</v>
          </cell>
          <cell r="E130">
            <v>1975</v>
          </cell>
          <cell r="F130">
            <v>14.0821</v>
          </cell>
          <cell r="G130">
            <v>12.4968</v>
          </cell>
          <cell r="H130">
            <v>68.0483</v>
          </cell>
          <cell r="I130">
            <v>17.6969</v>
          </cell>
          <cell r="J130">
            <v>20.4339</v>
          </cell>
          <cell r="K130">
            <v>1.8761</v>
          </cell>
          <cell r="L130">
            <v>49.6085</v>
          </cell>
          <cell r="M130">
            <v>27.1363</v>
          </cell>
          <cell r="N130">
            <v>21.0196</v>
          </cell>
          <cell r="O130">
            <v>19.5443</v>
          </cell>
          <cell r="P130">
            <v>90.6665</v>
          </cell>
          <cell r="Q130">
            <v>55.2318</v>
          </cell>
          <cell r="R130">
            <v>397.84110000000004</v>
          </cell>
          <cell r="S130">
            <v>22.310000000000002</v>
          </cell>
          <cell r="T130">
            <v>1.2095</v>
          </cell>
          <cell r="U130">
            <v>0.1894</v>
          </cell>
          <cell r="V130">
            <v>2.1709</v>
          </cell>
          <cell r="W130">
            <v>0.5646</v>
          </cell>
          <cell r="X130">
            <v>1.3139</v>
          </cell>
          <cell r="Y130">
            <v>0.1358</v>
          </cell>
          <cell r="Z130">
            <v>1.3022</v>
          </cell>
          <cell r="AA130">
            <v>0.7227</v>
          </cell>
          <cell r="AB130">
            <v>0.3366</v>
          </cell>
          <cell r="AC130">
            <v>0.344</v>
          </cell>
          <cell r="AD130">
            <v>2.3822</v>
          </cell>
          <cell r="AE130">
            <v>1.7724</v>
          </cell>
          <cell r="AF130">
            <v>12.444199999999997</v>
          </cell>
        </row>
        <row r="131">
          <cell r="A131" t="str">
            <v>41976</v>
          </cell>
          <cell r="B131" t="str">
            <v>PGE</v>
          </cell>
          <cell r="D131">
            <v>4</v>
          </cell>
          <cell r="E131">
            <v>1976</v>
          </cell>
          <cell r="F131">
            <v>15.3725</v>
          </cell>
          <cell r="G131">
            <v>12.6452</v>
          </cell>
          <cell r="H131">
            <v>69.8209</v>
          </cell>
          <cell r="I131">
            <v>18.1579</v>
          </cell>
          <cell r="J131">
            <v>21.4509</v>
          </cell>
          <cell r="K131">
            <v>1.9558</v>
          </cell>
          <cell r="L131">
            <v>50.8464</v>
          </cell>
          <cell r="M131">
            <v>27.5791</v>
          </cell>
          <cell r="N131">
            <v>21.5505</v>
          </cell>
          <cell r="O131">
            <v>19.9264</v>
          </cell>
          <cell r="P131">
            <v>92.3986</v>
          </cell>
          <cell r="Q131">
            <v>56.1766</v>
          </cell>
          <cell r="R131">
            <v>407.8808</v>
          </cell>
          <cell r="S131">
            <v>23.4067</v>
          </cell>
          <cell r="T131">
            <v>1.3048</v>
          </cell>
          <cell r="U131">
            <v>0.1644</v>
          </cell>
          <cell r="V131">
            <v>1.8548</v>
          </cell>
          <cell r="W131">
            <v>0.4824</v>
          </cell>
          <cell r="X131">
            <v>1.0429</v>
          </cell>
          <cell r="Y131">
            <v>0.0821</v>
          </cell>
          <cell r="Z131">
            <v>1.2636</v>
          </cell>
          <cell r="AA131">
            <v>0.4576</v>
          </cell>
          <cell r="AB131">
            <v>0.5467</v>
          </cell>
          <cell r="AC131">
            <v>0.4122</v>
          </cell>
          <cell r="AD131">
            <v>1.8403</v>
          </cell>
          <cell r="AE131">
            <v>1.0318</v>
          </cell>
          <cell r="AF131">
            <v>10.4836</v>
          </cell>
        </row>
        <row r="132">
          <cell r="A132" t="str">
            <v>41977</v>
          </cell>
          <cell r="B132" t="str">
            <v>PGE</v>
          </cell>
          <cell r="D132">
            <v>4</v>
          </cell>
          <cell r="E132">
            <v>1977</v>
          </cell>
          <cell r="F132">
            <v>16.5052</v>
          </cell>
          <cell r="G132">
            <v>13.0152</v>
          </cell>
          <cell r="H132">
            <v>72.9326</v>
          </cell>
          <cell r="I132">
            <v>18.9671</v>
          </cell>
          <cell r="J132">
            <v>23.6461</v>
          </cell>
          <cell r="K132">
            <v>2.0702</v>
          </cell>
          <cell r="L132">
            <v>51.6113</v>
          </cell>
          <cell r="M132">
            <v>28.9804</v>
          </cell>
          <cell r="N132">
            <v>21.9858</v>
          </cell>
          <cell r="O132">
            <v>20.0723</v>
          </cell>
          <cell r="P132">
            <v>94.4263</v>
          </cell>
          <cell r="Q132">
            <v>57.3405</v>
          </cell>
          <cell r="R132">
            <v>421.553</v>
          </cell>
          <cell r="S132">
            <v>25.7163</v>
          </cell>
          <cell r="T132">
            <v>1.149</v>
          </cell>
          <cell r="U132">
            <v>0.3881</v>
          </cell>
          <cell r="V132">
            <v>3.2042</v>
          </cell>
          <cell r="W132">
            <v>0.8333</v>
          </cell>
          <cell r="X132">
            <v>2.2241</v>
          </cell>
          <cell r="Y132">
            <v>0.1171</v>
          </cell>
          <cell r="Z132">
            <v>0.7934</v>
          </cell>
          <cell r="AA132">
            <v>1.4176</v>
          </cell>
          <cell r="AB132">
            <v>0.4531</v>
          </cell>
          <cell r="AC132">
            <v>0.1799</v>
          </cell>
          <cell r="AD132">
            <v>2.1494</v>
          </cell>
          <cell r="AE132">
            <v>1.2614</v>
          </cell>
          <cell r="AF132">
            <v>14.1706</v>
          </cell>
        </row>
        <row r="133">
          <cell r="A133" t="str">
            <v>41978</v>
          </cell>
          <cell r="B133" t="str">
            <v>PGE</v>
          </cell>
          <cell r="D133">
            <v>4</v>
          </cell>
          <cell r="E133">
            <v>1978</v>
          </cell>
          <cell r="F133">
            <v>18.0557</v>
          </cell>
          <cell r="G133">
            <v>13.2002</v>
          </cell>
          <cell r="H133">
            <v>75.558</v>
          </cell>
          <cell r="I133">
            <v>19.6499</v>
          </cell>
          <cell r="J133">
            <v>25.8295</v>
          </cell>
          <cell r="K133">
            <v>2.1839</v>
          </cell>
          <cell r="L133">
            <v>52.2574</v>
          </cell>
          <cell r="M133">
            <v>30.0712</v>
          </cell>
          <cell r="N133">
            <v>22.2673</v>
          </cell>
          <cell r="O133">
            <v>20.281</v>
          </cell>
          <cell r="P133">
            <v>96.2222</v>
          </cell>
          <cell r="Q133">
            <v>58.2116</v>
          </cell>
          <cell r="R133">
            <v>433.7879</v>
          </cell>
          <cell r="S133">
            <v>28.0134</v>
          </cell>
          <cell r="T133">
            <v>1.5687</v>
          </cell>
          <cell r="U133">
            <v>0.2057</v>
          </cell>
          <cell r="V133">
            <v>2.7314</v>
          </cell>
          <cell r="W133">
            <v>0.7103</v>
          </cell>
          <cell r="X133">
            <v>2.2175</v>
          </cell>
          <cell r="Y133">
            <v>0.1167</v>
          </cell>
          <cell r="Z133">
            <v>0.6772</v>
          </cell>
          <cell r="AA133">
            <v>1.1099</v>
          </cell>
          <cell r="AB133">
            <v>0.3012</v>
          </cell>
          <cell r="AC133">
            <v>0.247</v>
          </cell>
          <cell r="AD133">
            <v>1.9338</v>
          </cell>
          <cell r="AE133">
            <v>0.9815</v>
          </cell>
          <cell r="AF133">
            <v>12.800899999999999</v>
          </cell>
        </row>
        <row r="134">
          <cell r="A134" t="str">
            <v>41979</v>
          </cell>
          <cell r="B134" t="str">
            <v>PGE</v>
          </cell>
          <cell r="D134">
            <v>4</v>
          </cell>
          <cell r="E134">
            <v>1979</v>
          </cell>
          <cell r="F134">
            <v>19.574</v>
          </cell>
          <cell r="G134">
            <v>13.4069</v>
          </cell>
          <cell r="H134">
            <v>78.1047</v>
          </cell>
          <cell r="I134">
            <v>20.3122</v>
          </cell>
          <cell r="J134">
            <v>30.1763</v>
          </cell>
          <cell r="K134">
            <v>2.4113</v>
          </cell>
          <cell r="L134">
            <v>52.7362</v>
          </cell>
          <cell r="M134">
            <v>30.7415</v>
          </cell>
          <cell r="N134">
            <v>22.7143</v>
          </cell>
          <cell r="O134">
            <v>20.8574</v>
          </cell>
          <cell r="P134">
            <v>98.5056</v>
          </cell>
          <cell r="Q134">
            <v>59.6915</v>
          </cell>
          <cell r="R134">
            <v>449.2319</v>
          </cell>
          <cell r="S134">
            <v>32.5876</v>
          </cell>
          <cell r="T134">
            <v>1.5393</v>
          </cell>
          <cell r="U134">
            <v>0.2299</v>
          </cell>
          <cell r="V134">
            <v>2.6659</v>
          </cell>
          <cell r="W134">
            <v>0.6933</v>
          </cell>
          <cell r="X134">
            <v>4.3852</v>
          </cell>
          <cell r="Y134">
            <v>0.2308</v>
          </cell>
          <cell r="Z134">
            <v>0.5133</v>
          </cell>
          <cell r="AA134">
            <v>0.6912</v>
          </cell>
          <cell r="AB134">
            <v>0.4686</v>
          </cell>
          <cell r="AC134">
            <v>0.6197</v>
          </cell>
          <cell r="AD134">
            <v>2.4391</v>
          </cell>
          <cell r="AE134">
            <v>1.6041</v>
          </cell>
          <cell r="AF134">
            <v>16.0804</v>
          </cell>
        </row>
        <row r="135">
          <cell r="A135" t="str">
            <v>41980</v>
          </cell>
          <cell r="B135" t="str">
            <v>PGE</v>
          </cell>
          <cell r="D135">
            <v>4</v>
          </cell>
          <cell r="E135">
            <v>1980</v>
          </cell>
          <cell r="F135">
            <v>21.4835</v>
          </cell>
          <cell r="G135">
            <v>13.5879</v>
          </cell>
          <cell r="H135">
            <v>80.8527</v>
          </cell>
          <cell r="I135">
            <v>21.0269</v>
          </cell>
          <cell r="J135">
            <v>33.4172</v>
          </cell>
          <cell r="K135">
            <v>2.6178</v>
          </cell>
          <cell r="L135">
            <v>53.1245</v>
          </cell>
          <cell r="M135">
            <v>31.0307</v>
          </cell>
          <cell r="N135">
            <v>23.0701</v>
          </cell>
          <cell r="O135">
            <v>21.2207</v>
          </cell>
          <cell r="P135">
            <v>100.3662</v>
          </cell>
          <cell r="Q135">
            <v>61.1961</v>
          </cell>
          <cell r="R135">
            <v>462.99430000000007</v>
          </cell>
          <cell r="S135">
            <v>36.035000000000004</v>
          </cell>
          <cell r="T135">
            <v>1.9331</v>
          </cell>
          <cell r="U135">
            <v>0.2073</v>
          </cell>
          <cell r="V135">
            <v>2.8823</v>
          </cell>
          <cell r="W135">
            <v>0.7496</v>
          </cell>
          <cell r="X135">
            <v>3.2867</v>
          </cell>
          <cell r="Y135">
            <v>0.2104</v>
          </cell>
          <cell r="Z135">
            <v>0.4263</v>
          </cell>
          <cell r="AA135">
            <v>0.312</v>
          </cell>
          <cell r="AB135">
            <v>0.3799</v>
          </cell>
          <cell r="AC135">
            <v>0.4124</v>
          </cell>
          <cell r="AD135">
            <v>2.0368</v>
          </cell>
          <cell r="AE135">
            <v>1.6453</v>
          </cell>
          <cell r="AF135">
            <v>14.482099999999999</v>
          </cell>
        </row>
        <row r="136">
          <cell r="A136" t="str">
            <v>41981</v>
          </cell>
          <cell r="B136" t="str">
            <v>PGE</v>
          </cell>
          <cell r="D136">
            <v>4</v>
          </cell>
          <cell r="E136">
            <v>1981</v>
          </cell>
          <cell r="F136">
            <v>22.6581</v>
          </cell>
          <cell r="G136">
            <v>13.6903</v>
          </cell>
          <cell r="H136">
            <v>82.9818</v>
          </cell>
          <cell r="I136">
            <v>21.5806</v>
          </cell>
          <cell r="J136">
            <v>37.1785</v>
          </cell>
          <cell r="K136">
            <v>3.068</v>
          </cell>
          <cell r="L136">
            <v>53.2344</v>
          </cell>
          <cell r="M136">
            <v>31.2167</v>
          </cell>
          <cell r="N136">
            <v>23.4487</v>
          </cell>
          <cell r="O136">
            <v>21.5043</v>
          </cell>
          <cell r="P136">
            <v>101.9651</v>
          </cell>
          <cell r="Q136">
            <v>64.238</v>
          </cell>
          <cell r="R136">
            <v>476.76449999999994</v>
          </cell>
          <cell r="S136">
            <v>40.2465</v>
          </cell>
          <cell r="T136">
            <v>1.2015</v>
          </cell>
          <cell r="U136">
            <v>0.132</v>
          </cell>
          <cell r="V136">
            <v>2.2809</v>
          </cell>
          <cell r="W136">
            <v>0.5932</v>
          </cell>
          <cell r="X136">
            <v>3.8117</v>
          </cell>
          <cell r="Y136">
            <v>0.4547</v>
          </cell>
          <cell r="Z136">
            <v>0.152</v>
          </cell>
          <cell r="AA136">
            <v>0.2107</v>
          </cell>
          <cell r="AB136">
            <v>0.4053</v>
          </cell>
          <cell r="AC136">
            <v>0.3388</v>
          </cell>
          <cell r="AD136">
            <v>1.7974</v>
          </cell>
          <cell r="AE136">
            <v>3.2006</v>
          </cell>
          <cell r="AF136">
            <v>14.5788</v>
          </cell>
        </row>
        <row r="137">
          <cell r="A137" t="str">
            <v>41982</v>
          </cell>
          <cell r="B137" t="str">
            <v>PGE</v>
          </cell>
          <cell r="D137">
            <v>4</v>
          </cell>
          <cell r="E137">
            <v>1982</v>
          </cell>
          <cell r="F137">
            <v>23.767</v>
          </cell>
          <cell r="G137">
            <v>13.726</v>
          </cell>
          <cell r="H137">
            <v>84.806</v>
          </cell>
          <cell r="I137">
            <v>22.055</v>
          </cell>
          <cell r="J137">
            <v>40.295</v>
          </cell>
          <cell r="K137">
            <v>3.257</v>
          </cell>
          <cell r="L137">
            <v>53.345</v>
          </cell>
          <cell r="M137">
            <v>31.508</v>
          </cell>
          <cell r="N137">
            <v>24.645</v>
          </cell>
          <cell r="O137">
            <v>22.716</v>
          </cell>
          <cell r="P137">
            <v>103.189</v>
          </cell>
          <cell r="Q137">
            <v>66.903</v>
          </cell>
          <cell r="R137">
            <v>490.212</v>
          </cell>
          <cell r="S137">
            <v>43.552</v>
          </cell>
          <cell r="T137">
            <v>1.1384</v>
          </cell>
          <cell r="U137">
            <v>0.0689</v>
          </cell>
          <cell r="V137">
            <v>1.9944</v>
          </cell>
          <cell r="W137">
            <v>0.5187</v>
          </cell>
          <cell r="X137">
            <v>3.1739</v>
          </cell>
          <cell r="Y137">
            <v>0.1943</v>
          </cell>
          <cell r="Z137">
            <v>0.1571</v>
          </cell>
          <cell r="AA137">
            <v>0.3188</v>
          </cell>
          <cell r="AB137">
            <v>1.2259</v>
          </cell>
          <cell r="AC137">
            <v>1.2737</v>
          </cell>
          <cell r="AD137">
            <v>1.4475</v>
          </cell>
          <cell r="AE137">
            <v>2.8455</v>
          </cell>
          <cell r="AF137">
            <v>14.357099999999997</v>
          </cell>
        </row>
        <row r="138">
          <cell r="A138" t="str">
            <v>41983</v>
          </cell>
          <cell r="B138" t="str">
            <v>PGE</v>
          </cell>
          <cell r="D138">
            <v>4</v>
          </cell>
          <cell r="E138">
            <v>1983</v>
          </cell>
          <cell r="F138">
            <v>24.795</v>
          </cell>
          <cell r="G138">
            <v>13.8063</v>
          </cell>
          <cell r="H138">
            <v>85.9805</v>
          </cell>
          <cell r="I138">
            <v>22.3604</v>
          </cell>
          <cell r="J138">
            <v>42.3126</v>
          </cell>
          <cell r="K138">
            <v>3.3649</v>
          </cell>
          <cell r="L138">
            <v>53.4136</v>
          </cell>
          <cell r="M138">
            <v>31.9226</v>
          </cell>
          <cell r="N138">
            <v>24.941</v>
          </cell>
          <cell r="O138">
            <v>23.2443</v>
          </cell>
          <cell r="P138">
            <v>105.1617</v>
          </cell>
          <cell r="Q138">
            <v>70.3295</v>
          </cell>
          <cell r="R138">
            <v>501.6324</v>
          </cell>
          <cell r="S138">
            <v>45.6775</v>
          </cell>
          <cell r="T138">
            <v>1.0609</v>
          </cell>
          <cell r="U138">
            <v>0.1177</v>
          </cell>
          <cell r="V138">
            <v>1.3658</v>
          </cell>
          <cell r="W138">
            <v>0.3552</v>
          </cell>
          <cell r="X138">
            <v>2.0815</v>
          </cell>
          <cell r="Y138">
            <v>0.1136</v>
          </cell>
          <cell r="Z138">
            <v>0.1202</v>
          </cell>
          <cell r="AA138">
            <v>0.4452</v>
          </cell>
          <cell r="AB138">
            <v>0.3297</v>
          </cell>
          <cell r="AC138">
            <v>0.5991</v>
          </cell>
          <cell r="AD138">
            <v>2.2243</v>
          </cell>
          <cell r="AE138">
            <v>3.6291</v>
          </cell>
          <cell r="AF138">
            <v>12.4423</v>
          </cell>
        </row>
        <row r="139">
          <cell r="A139" t="str">
            <v>41984</v>
          </cell>
          <cell r="B139" t="str">
            <v>PGE</v>
          </cell>
          <cell r="D139">
            <v>4</v>
          </cell>
          <cell r="E139">
            <v>1984</v>
          </cell>
          <cell r="F139">
            <v>26.2394</v>
          </cell>
          <cell r="G139">
            <v>14.0061</v>
          </cell>
          <cell r="H139">
            <v>87.0061</v>
          </cell>
          <cell r="I139">
            <v>22.6272</v>
          </cell>
          <cell r="J139">
            <v>44.4981</v>
          </cell>
          <cell r="K139">
            <v>3.4805</v>
          </cell>
          <cell r="L139">
            <v>53.4806</v>
          </cell>
          <cell r="M139">
            <v>32.4608</v>
          </cell>
          <cell r="N139">
            <v>25.5261</v>
          </cell>
          <cell r="O139">
            <v>24.4984</v>
          </cell>
          <cell r="P139">
            <v>107.2695</v>
          </cell>
          <cell r="Q139">
            <v>73.7291</v>
          </cell>
          <cell r="R139">
            <v>514.8218999999999</v>
          </cell>
          <cell r="S139">
            <v>47.9786</v>
          </cell>
          <cell r="T139">
            <v>1.4813</v>
          </cell>
          <cell r="U139">
            <v>0.242</v>
          </cell>
          <cell r="V139">
            <v>1.2401</v>
          </cell>
          <cell r="W139">
            <v>0.3225</v>
          </cell>
          <cell r="X139">
            <v>2.2563</v>
          </cell>
          <cell r="Y139">
            <v>0.1219</v>
          </cell>
          <cell r="Z139">
            <v>0.1241</v>
          </cell>
          <cell r="AA139">
            <v>0.5722</v>
          </cell>
          <cell r="AB139">
            <v>0.6215</v>
          </cell>
          <cell r="AC139">
            <v>1.333</v>
          </cell>
          <cell r="AD139">
            <v>2.3921</v>
          </cell>
          <cell r="AE139">
            <v>3.6283</v>
          </cell>
          <cell r="AF139">
            <v>14.3353</v>
          </cell>
        </row>
        <row r="140">
          <cell r="A140" t="str">
            <v>41985</v>
          </cell>
          <cell r="B140" t="str">
            <v>PGE</v>
          </cell>
          <cell r="D140">
            <v>4</v>
          </cell>
          <cell r="E140">
            <v>1985</v>
          </cell>
          <cell r="F140">
            <v>27.5236</v>
          </cell>
          <cell r="G140">
            <v>14.2096</v>
          </cell>
          <cell r="H140">
            <v>88.9432</v>
          </cell>
          <cell r="I140">
            <v>23.131</v>
          </cell>
          <cell r="J140">
            <v>47.8067</v>
          </cell>
          <cell r="K140">
            <v>3.6718</v>
          </cell>
          <cell r="L140">
            <v>53.5614</v>
          </cell>
          <cell r="M140">
            <v>32.9088</v>
          </cell>
          <cell r="N140">
            <v>26.0473</v>
          </cell>
          <cell r="O140">
            <v>26.5518</v>
          </cell>
          <cell r="P140">
            <v>112.7421</v>
          </cell>
          <cell r="Q140">
            <v>81.2098</v>
          </cell>
          <cell r="R140">
            <v>538.3071</v>
          </cell>
          <cell r="S140">
            <v>51.4785</v>
          </cell>
          <cell r="T140">
            <v>1.3258</v>
          </cell>
          <cell r="U140">
            <v>0.2512</v>
          </cell>
          <cell r="V140">
            <v>2.1779</v>
          </cell>
          <cell r="W140">
            <v>0.5664</v>
          </cell>
          <cell r="X140">
            <v>3.3882</v>
          </cell>
          <cell r="Y140">
            <v>0.1984</v>
          </cell>
          <cell r="Z140">
            <v>0.1442</v>
          </cell>
          <cell r="AA140">
            <v>0.4859</v>
          </cell>
          <cell r="AB140">
            <v>0.5618</v>
          </cell>
          <cell r="AC140">
            <v>2.1428</v>
          </cell>
          <cell r="AD140">
            <v>5.7925</v>
          </cell>
          <cell r="AE140">
            <v>7.7374</v>
          </cell>
          <cell r="AF140">
            <v>24.7725</v>
          </cell>
        </row>
        <row r="141">
          <cell r="A141" t="str">
            <v>41986</v>
          </cell>
          <cell r="B141" t="str">
            <v>PGE</v>
          </cell>
          <cell r="D141">
            <v>4</v>
          </cell>
          <cell r="E141">
            <v>1986</v>
          </cell>
          <cell r="F141">
            <v>29.1034</v>
          </cell>
          <cell r="G141">
            <v>14.4093</v>
          </cell>
          <cell r="H141">
            <v>90.4238</v>
          </cell>
          <cell r="I141">
            <v>23.516</v>
          </cell>
          <cell r="J141">
            <v>50.3337</v>
          </cell>
          <cell r="K141">
            <v>3.8449</v>
          </cell>
          <cell r="L141">
            <v>53.7141</v>
          </cell>
          <cell r="M141">
            <v>33.2894</v>
          </cell>
          <cell r="N141">
            <v>27.1407</v>
          </cell>
          <cell r="O141">
            <v>28.5857</v>
          </cell>
          <cell r="P141">
            <v>119.2746</v>
          </cell>
          <cell r="Q141">
            <v>87.9747</v>
          </cell>
          <cell r="R141">
            <v>561.6102999999999</v>
          </cell>
          <cell r="S141">
            <v>54.1786</v>
          </cell>
          <cell r="T141">
            <v>1.6262</v>
          </cell>
          <cell r="U141">
            <v>0.2531</v>
          </cell>
          <cell r="V141">
            <v>1.7518</v>
          </cell>
          <cell r="W141">
            <v>0.4556</v>
          </cell>
          <cell r="X141">
            <v>2.6177</v>
          </cell>
          <cell r="Y141">
            <v>0.1811</v>
          </cell>
          <cell r="Z141">
            <v>0.223</v>
          </cell>
          <cell r="AA141">
            <v>0.4225</v>
          </cell>
          <cell r="AB141">
            <v>1.1383</v>
          </cell>
          <cell r="AC141">
            <v>2.135</v>
          </cell>
          <cell r="AD141">
            <v>6.896</v>
          </cell>
          <cell r="AE141">
            <v>7.0574</v>
          </cell>
          <cell r="AF141">
            <v>24.7577</v>
          </cell>
        </row>
        <row r="142">
          <cell r="A142" t="str">
            <v>41987</v>
          </cell>
          <cell r="B142" t="str">
            <v>PGE</v>
          </cell>
          <cell r="D142">
            <v>4</v>
          </cell>
          <cell r="E142">
            <v>1987</v>
          </cell>
          <cell r="F142">
            <v>30.7327</v>
          </cell>
          <cell r="G142">
            <v>14.5208</v>
          </cell>
          <cell r="H142">
            <v>93.6109</v>
          </cell>
          <cell r="I142">
            <v>24.3449</v>
          </cell>
          <cell r="J142">
            <v>53.6095</v>
          </cell>
          <cell r="K142">
            <v>4.0407</v>
          </cell>
          <cell r="L142">
            <v>53.8673</v>
          </cell>
          <cell r="M142">
            <v>33.4625</v>
          </cell>
          <cell r="N142">
            <v>27.9661</v>
          </cell>
          <cell r="O142">
            <v>31.5024</v>
          </cell>
          <cell r="P142">
            <v>124.6438</v>
          </cell>
          <cell r="Q142">
            <v>93.0783</v>
          </cell>
          <cell r="R142">
            <v>585.3798999999999</v>
          </cell>
          <cell r="S142">
            <v>57.6502</v>
          </cell>
          <cell r="T142">
            <v>1.6813</v>
          </cell>
          <cell r="U142">
            <v>0.1716</v>
          </cell>
          <cell r="V142">
            <v>3.4905</v>
          </cell>
          <cell r="W142">
            <v>0.9078</v>
          </cell>
          <cell r="X142">
            <v>3.3766</v>
          </cell>
          <cell r="Y142">
            <v>0.2048</v>
          </cell>
          <cell r="Z142">
            <v>0.2313</v>
          </cell>
          <cell r="AA142">
            <v>0.2194</v>
          </cell>
          <cell r="AB142">
            <v>0.8756</v>
          </cell>
          <cell r="AC142">
            <v>3.03</v>
          </cell>
          <cell r="AD142">
            <v>5.7786</v>
          </cell>
          <cell r="AE142">
            <v>5.4304</v>
          </cell>
          <cell r="AF142">
            <v>25.3979</v>
          </cell>
        </row>
        <row r="143">
          <cell r="A143" t="str">
            <v>41988</v>
          </cell>
          <cell r="B143" t="str">
            <v>PGE</v>
          </cell>
          <cell r="D143">
            <v>4</v>
          </cell>
          <cell r="E143">
            <v>1988</v>
          </cell>
          <cell r="F143">
            <v>31.9573</v>
          </cell>
          <cell r="G143">
            <v>14.7021</v>
          </cell>
          <cell r="H143">
            <v>95.7213</v>
          </cell>
          <cell r="I143">
            <v>24.8937</v>
          </cell>
          <cell r="J143">
            <v>57.1966</v>
          </cell>
          <cell r="K143">
            <v>4.2254</v>
          </cell>
          <cell r="L143">
            <v>54.1925</v>
          </cell>
          <cell r="M143">
            <v>33.8247</v>
          </cell>
          <cell r="N143">
            <v>29.9311</v>
          </cell>
          <cell r="O143">
            <v>32.2986</v>
          </cell>
          <cell r="P143">
            <v>128.0215</v>
          </cell>
          <cell r="Q143">
            <v>98.8794</v>
          </cell>
          <cell r="R143">
            <v>605.8442</v>
          </cell>
          <cell r="S143">
            <v>61.422</v>
          </cell>
          <cell r="T143">
            <v>1.2826</v>
          </cell>
          <cell r="U143">
            <v>0.2486</v>
          </cell>
          <cell r="V143">
            <v>2.4518</v>
          </cell>
          <cell r="W143">
            <v>0.6376</v>
          </cell>
          <cell r="X143">
            <v>3.7008</v>
          </cell>
          <cell r="Y143">
            <v>0.1948</v>
          </cell>
          <cell r="Z143">
            <v>0.4117</v>
          </cell>
          <cell r="AA143">
            <v>0.4134</v>
          </cell>
          <cell r="AB143">
            <v>2.0203</v>
          </cell>
          <cell r="AC143">
            <v>0.9238</v>
          </cell>
          <cell r="AD143">
            <v>3.8357</v>
          </cell>
          <cell r="AE143">
            <v>6.1646</v>
          </cell>
          <cell r="AF143">
            <v>22.285700000000002</v>
          </cell>
        </row>
        <row r="144">
          <cell r="A144" t="str">
            <v>41989</v>
          </cell>
          <cell r="B144" t="str">
            <v>PGE</v>
          </cell>
          <cell r="D144">
            <v>4</v>
          </cell>
          <cell r="E144">
            <v>1989</v>
          </cell>
          <cell r="F144">
            <v>33.4722</v>
          </cell>
          <cell r="G144">
            <v>14.8602</v>
          </cell>
          <cell r="H144">
            <v>98.4318</v>
          </cell>
          <cell r="I144">
            <v>25.5986</v>
          </cell>
          <cell r="J144">
            <v>60.3718</v>
          </cell>
          <cell r="K144">
            <v>4.51</v>
          </cell>
          <cell r="L144">
            <v>54.3947</v>
          </cell>
          <cell r="M144">
            <v>34.3821</v>
          </cell>
          <cell r="N144">
            <v>30.6935</v>
          </cell>
          <cell r="O144">
            <v>33.4291</v>
          </cell>
          <cell r="P144">
            <v>131.3691</v>
          </cell>
          <cell r="Q144">
            <v>101.1838</v>
          </cell>
          <cell r="R144">
            <v>622.6968999999999</v>
          </cell>
          <cell r="S144">
            <v>64.8818</v>
          </cell>
          <cell r="T144">
            <v>1.5788</v>
          </cell>
          <cell r="U144">
            <v>0.2335</v>
          </cell>
          <cell r="V144">
            <v>3.0907</v>
          </cell>
          <cell r="W144">
            <v>0.8038</v>
          </cell>
          <cell r="X144">
            <v>3.3027</v>
          </cell>
          <cell r="Y144">
            <v>0.2959</v>
          </cell>
          <cell r="Z144">
            <v>0.2982</v>
          </cell>
          <cell r="AA144">
            <v>0.6141</v>
          </cell>
          <cell r="AB144">
            <v>0.8247</v>
          </cell>
          <cell r="AC144">
            <v>1.2707</v>
          </cell>
          <cell r="AD144">
            <v>3.8584</v>
          </cell>
          <cell r="AE144">
            <v>2.711</v>
          </cell>
          <cell r="AF144">
            <v>18.8825</v>
          </cell>
        </row>
        <row r="145">
          <cell r="A145" t="str">
            <v>41990</v>
          </cell>
          <cell r="B145" t="str">
            <v>PGE</v>
          </cell>
          <cell r="D145">
            <v>4</v>
          </cell>
          <cell r="E145">
            <v>1990</v>
          </cell>
          <cell r="F145">
            <v>34.6691</v>
          </cell>
          <cell r="G145">
            <v>14.9214</v>
          </cell>
          <cell r="H145">
            <v>100.574</v>
          </cell>
          <cell r="I145">
            <v>26.1558</v>
          </cell>
          <cell r="J145">
            <v>62.5843</v>
          </cell>
          <cell r="K145">
            <v>4.6536</v>
          </cell>
          <cell r="L145">
            <v>54.9663</v>
          </cell>
          <cell r="M145">
            <v>34.7854</v>
          </cell>
          <cell r="N145">
            <v>32.3226</v>
          </cell>
          <cell r="O145">
            <v>34.2979</v>
          </cell>
          <cell r="P145">
            <v>134.4473</v>
          </cell>
          <cell r="Q145">
            <v>103.7508</v>
          </cell>
          <cell r="R145">
            <v>638.1285000000001</v>
          </cell>
          <cell r="S145">
            <v>67.2379</v>
          </cell>
          <cell r="T145">
            <v>1.2681</v>
          </cell>
          <cell r="U145">
            <v>0.1453</v>
          </cell>
          <cell r="V145">
            <v>2.567</v>
          </cell>
          <cell r="W145">
            <v>0.6676</v>
          </cell>
          <cell r="X145">
            <v>2.3545</v>
          </cell>
          <cell r="Y145">
            <v>0.1562</v>
          </cell>
          <cell r="Z145">
            <v>0.6777</v>
          </cell>
          <cell r="AA145">
            <v>0.4665</v>
          </cell>
          <cell r="AB145">
            <v>1.6966</v>
          </cell>
          <cell r="AC145">
            <v>1.0252</v>
          </cell>
          <cell r="AD145">
            <v>3.6494</v>
          </cell>
          <cell r="AE145">
            <v>3.0161</v>
          </cell>
          <cell r="AF145">
            <v>17.6902</v>
          </cell>
        </row>
        <row r="146">
          <cell r="A146" t="str">
            <v>41991</v>
          </cell>
          <cell r="B146" t="str">
            <v>PGE</v>
          </cell>
          <cell r="D146">
            <v>4</v>
          </cell>
          <cell r="E146">
            <v>1991</v>
          </cell>
          <cell r="F146">
            <v>35.6567</v>
          </cell>
          <cell r="G146">
            <v>15.0232</v>
          </cell>
          <cell r="H146">
            <v>103.4571</v>
          </cell>
          <cell r="I146">
            <v>26.9056</v>
          </cell>
          <cell r="J146">
            <v>64.5417</v>
          </cell>
          <cell r="K146">
            <v>4.835</v>
          </cell>
          <cell r="L146">
            <v>55.5131</v>
          </cell>
          <cell r="M146">
            <v>35.0014</v>
          </cell>
          <cell r="N146">
            <v>33.578</v>
          </cell>
          <cell r="O146">
            <v>34.7901</v>
          </cell>
          <cell r="P146">
            <v>135.9826</v>
          </cell>
          <cell r="Q146">
            <v>105.2212</v>
          </cell>
          <cell r="R146">
            <v>650.5056999999999</v>
          </cell>
          <cell r="S146">
            <v>69.3767</v>
          </cell>
          <cell r="T146">
            <v>1.0659</v>
          </cell>
          <cell r="U146">
            <v>0.1957</v>
          </cell>
          <cell r="V146">
            <v>3.3552</v>
          </cell>
          <cell r="W146">
            <v>0.8726</v>
          </cell>
          <cell r="X146">
            <v>2.1145</v>
          </cell>
          <cell r="Y146">
            <v>0.1953</v>
          </cell>
          <cell r="Z146">
            <v>0.6648</v>
          </cell>
          <cell r="AA146">
            <v>0.2856</v>
          </cell>
          <cell r="AB146">
            <v>1.3308</v>
          </cell>
          <cell r="AC146">
            <v>0.6658</v>
          </cell>
          <cell r="AD146">
            <v>2.1727</v>
          </cell>
          <cell r="AE146">
            <v>1.97</v>
          </cell>
          <cell r="AF146">
            <v>14.888899999999998</v>
          </cell>
        </row>
        <row r="147">
          <cell r="A147" t="str">
            <v>41992</v>
          </cell>
          <cell r="B147" t="str">
            <v>PGE</v>
          </cell>
          <cell r="D147">
            <v>4</v>
          </cell>
          <cell r="E147">
            <v>1992</v>
          </cell>
          <cell r="F147">
            <v>36.3019</v>
          </cell>
          <cell r="G147">
            <v>15.1128</v>
          </cell>
          <cell r="H147">
            <v>105.216</v>
          </cell>
          <cell r="I147">
            <v>27.363</v>
          </cell>
          <cell r="J147">
            <v>65.9533</v>
          </cell>
          <cell r="K147">
            <v>4.9717</v>
          </cell>
          <cell r="L147">
            <v>56.0351</v>
          </cell>
          <cell r="M147">
            <v>35.4332</v>
          </cell>
          <cell r="N147">
            <v>33.8127</v>
          </cell>
          <cell r="O147">
            <v>35.0945</v>
          </cell>
          <cell r="P147">
            <v>137.1621</v>
          </cell>
          <cell r="Q147">
            <v>106.6478</v>
          </cell>
          <cell r="R147">
            <v>659.1041</v>
          </cell>
          <cell r="S147">
            <v>70.925</v>
          </cell>
          <cell r="T147">
            <v>0.7313</v>
          </cell>
          <cell r="U147">
            <v>0.1941</v>
          </cell>
          <cell r="V147">
            <v>2.2839</v>
          </cell>
          <cell r="W147">
            <v>0.594</v>
          </cell>
          <cell r="X147">
            <v>1.5859</v>
          </cell>
          <cell r="Y147">
            <v>0.1523</v>
          </cell>
          <cell r="Z147">
            <v>0.6524</v>
          </cell>
          <cell r="AA147">
            <v>0.5085</v>
          </cell>
          <cell r="AB147">
            <v>0.3173</v>
          </cell>
          <cell r="AC147">
            <v>0.4965</v>
          </cell>
          <cell r="AD147">
            <v>1.888</v>
          </cell>
          <cell r="AE147">
            <v>1.9793</v>
          </cell>
          <cell r="AF147">
            <v>11.3835</v>
          </cell>
        </row>
        <row r="148">
          <cell r="A148" t="str">
            <v>41993</v>
          </cell>
          <cell r="B148" t="str">
            <v>PGE</v>
          </cell>
          <cell r="D148">
            <v>4</v>
          </cell>
          <cell r="E148">
            <v>1993</v>
          </cell>
          <cell r="F148">
            <v>37.0758</v>
          </cell>
          <cell r="G148">
            <v>15.1263</v>
          </cell>
          <cell r="H148">
            <v>107.5206</v>
          </cell>
          <cell r="I148">
            <v>27.9624</v>
          </cell>
          <cell r="J148">
            <v>66.8345</v>
          </cell>
          <cell r="K148">
            <v>5.0143</v>
          </cell>
          <cell r="L148">
            <v>56.609</v>
          </cell>
          <cell r="M148">
            <v>35.9271</v>
          </cell>
          <cell r="N148">
            <v>34.6422</v>
          </cell>
          <cell r="O148">
            <v>35.0945</v>
          </cell>
          <cell r="P148">
            <v>138.3244</v>
          </cell>
          <cell r="Q148">
            <v>107.9429</v>
          </cell>
          <cell r="R148">
            <v>668.074</v>
          </cell>
          <cell r="S148">
            <v>71.84880000000001</v>
          </cell>
          <cell r="T148">
            <v>0.8681</v>
          </cell>
          <cell r="U148">
            <v>0.1297</v>
          </cell>
          <cell r="V148">
            <v>2.8849</v>
          </cell>
          <cell r="W148">
            <v>0.7503</v>
          </cell>
          <cell r="X148">
            <v>1.074</v>
          </cell>
          <cell r="Y148">
            <v>0.0598</v>
          </cell>
          <cell r="Z148">
            <v>0.718</v>
          </cell>
          <cell r="AA148">
            <v>0.579</v>
          </cell>
          <cell r="AB148">
            <v>0.9194</v>
          </cell>
          <cell r="AC148">
            <v>0.0582</v>
          </cell>
          <cell r="AD148">
            <v>1.9497</v>
          </cell>
          <cell r="AE148">
            <v>1.9063</v>
          </cell>
          <cell r="AF148">
            <v>11.8974</v>
          </cell>
        </row>
        <row r="149">
          <cell r="A149" t="str">
            <v>41994</v>
          </cell>
          <cell r="B149" t="str">
            <v>PGE</v>
          </cell>
          <cell r="D149">
            <v>4</v>
          </cell>
          <cell r="E149">
            <v>1994</v>
          </cell>
          <cell r="F149">
            <v>37.851</v>
          </cell>
          <cell r="G149">
            <v>15.1463</v>
          </cell>
          <cell r="H149">
            <v>109.1723</v>
          </cell>
          <cell r="I149">
            <v>28.3919</v>
          </cell>
          <cell r="J149">
            <v>67.1076</v>
          </cell>
          <cell r="K149">
            <v>5.1519</v>
          </cell>
          <cell r="L149">
            <v>56.7963</v>
          </cell>
          <cell r="M149">
            <v>36.0767</v>
          </cell>
          <cell r="N149">
            <v>35.4838</v>
          </cell>
          <cell r="O149">
            <v>35.0945</v>
          </cell>
          <cell r="P149">
            <v>139.1626</v>
          </cell>
          <cell r="Q149">
            <v>108.1802</v>
          </cell>
          <cell r="R149">
            <v>673.6151</v>
          </cell>
          <cell r="S149">
            <v>72.2595</v>
          </cell>
          <cell r="T149">
            <v>0.8786</v>
          </cell>
          <cell r="U149">
            <v>0.1486</v>
          </cell>
          <cell r="V149">
            <v>2.2935</v>
          </cell>
          <cell r="W149">
            <v>0.5965</v>
          </cell>
          <cell r="X149">
            <v>0.4857</v>
          </cell>
          <cell r="Y149">
            <v>0.1565</v>
          </cell>
          <cell r="Z149">
            <v>0.3465</v>
          </cell>
          <cell r="AA149">
            <v>0.2436</v>
          </cell>
          <cell r="AB149">
            <v>0.9412</v>
          </cell>
          <cell r="AC149">
            <v>0.1463</v>
          </cell>
          <cell r="AD149">
            <v>1.7115</v>
          </cell>
          <cell r="AE149">
            <v>0.9112</v>
          </cell>
          <cell r="AF149">
            <v>8.8597</v>
          </cell>
        </row>
        <row r="150">
          <cell r="A150" t="str">
            <v>41995</v>
          </cell>
          <cell r="B150" t="str">
            <v>PGE</v>
          </cell>
          <cell r="D150">
            <v>4</v>
          </cell>
          <cell r="E150">
            <v>1995</v>
          </cell>
          <cell r="F150">
            <v>38.5115</v>
          </cell>
          <cell r="G150">
            <v>15.1551</v>
          </cell>
          <cell r="H150">
            <v>111.5291</v>
          </cell>
          <cell r="I150">
            <v>29.0049</v>
          </cell>
          <cell r="J150">
            <v>67.7676</v>
          </cell>
          <cell r="K150">
            <v>5.2639</v>
          </cell>
          <cell r="L150">
            <v>57.7161</v>
          </cell>
          <cell r="M150">
            <v>36.7693</v>
          </cell>
          <cell r="N150">
            <v>36.1034</v>
          </cell>
          <cell r="O150">
            <v>35.0945</v>
          </cell>
          <cell r="P150">
            <v>139.3484</v>
          </cell>
          <cell r="Q150">
            <v>108.4222</v>
          </cell>
          <cell r="R150">
            <v>680.6859999999999</v>
          </cell>
          <cell r="S150">
            <v>73.0315</v>
          </cell>
          <cell r="T150">
            <v>0.7735</v>
          </cell>
          <cell r="U150">
            <v>0.1511</v>
          </cell>
          <cell r="V150">
            <v>3.0629</v>
          </cell>
          <cell r="W150">
            <v>0.7966</v>
          </cell>
          <cell r="X150">
            <v>0.8939</v>
          </cell>
          <cell r="Y150">
            <v>0.133</v>
          </cell>
          <cell r="Z150">
            <v>1.0952</v>
          </cell>
          <cell r="AA150">
            <v>0.7958</v>
          </cell>
          <cell r="AB150">
            <v>0.729</v>
          </cell>
          <cell r="AC150">
            <v>0.1175</v>
          </cell>
          <cell r="AD150">
            <v>1.1517</v>
          </cell>
          <cell r="AE150">
            <v>0.9815</v>
          </cell>
          <cell r="AF150">
            <v>10.6817</v>
          </cell>
        </row>
        <row r="151">
          <cell r="A151" t="str">
            <v>41996</v>
          </cell>
          <cell r="B151" t="str">
            <v>PGE</v>
          </cell>
          <cell r="D151">
            <v>4</v>
          </cell>
          <cell r="E151">
            <v>1996</v>
          </cell>
          <cell r="F151">
            <v>38.8834</v>
          </cell>
          <cell r="G151">
            <v>15.1551</v>
          </cell>
          <cell r="H151">
            <v>112.8406</v>
          </cell>
          <cell r="I151">
            <v>29.3459</v>
          </cell>
          <cell r="J151">
            <v>68.3367</v>
          </cell>
          <cell r="K151">
            <v>5.3158</v>
          </cell>
          <cell r="L151">
            <v>58.2991</v>
          </cell>
          <cell r="M151">
            <v>37.0064</v>
          </cell>
          <cell r="N151">
            <v>36.4725</v>
          </cell>
          <cell r="O151">
            <v>35.0945</v>
          </cell>
          <cell r="P151">
            <v>140.0784</v>
          </cell>
          <cell r="Q151">
            <v>108.6997</v>
          </cell>
          <cell r="R151">
            <v>685.5280999999999</v>
          </cell>
          <cell r="S151">
            <v>73.65249999999999</v>
          </cell>
          <cell r="T151">
            <v>0.4949</v>
          </cell>
          <cell r="U151">
            <v>0.1233</v>
          </cell>
          <cell r="V151">
            <v>2.0875</v>
          </cell>
          <cell r="W151">
            <v>0.5429</v>
          </cell>
          <cell r="X151">
            <v>0.8268</v>
          </cell>
          <cell r="Y151">
            <v>0.0748</v>
          </cell>
          <cell r="Z151">
            <v>0.7772</v>
          </cell>
          <cell r="AA151">
            <v>0.3515</v>
          </cell>
          <cell r="AB151">
            <v>0.4889</v>
          </cell>
          <cell r="AC151">
            <v>0.3571</v>
          </cell>
          <cell r="AD151">
            <v>1.7946</v>
          </cell>
          <cell r="AE151">
            <v>1.0876</v>
          </cell>
          <cell r="AF151">
            <v>9.0071</v>
          </cell>
        </row>
        <row r="152">
          <cell r="A152" t="str">
            <v>41997</v>
          </cell>
          <cell r="B152" t="str">
            <v>PGE</v>
          </cell>
          <cell r="D152">
            <v>4</v>
          </cell>
          <cell r="E152">
            <v>1997</v>
          </cell>
          <cell r="F152">
            <v>39.3447</v>
          </cell>
          <cell r="G152">
            <v>15.1551</v>
          </cell>
          <cell r="H152">
            <v>114.2054</v>
          </cell>
          <cell r="I152">
            <v>29.7009</v>
          </cell>
          <cell r="J152">
            <v>69.4053</v>
          </cell>
          <cell r="K152">
            <v>5.3816</v>
          </cell>
          <cell r="L152">
            <v>58.702</v>
          </cell>
          <cell r="M152">
            <v>37.0796</v>
          </cell>
          <cell r="N152">
            <v>38.0204</v>
          </cell>
          <cell r="O152">
            <v>35.0945</v>
          </cell>
          <cell r="P152">
            <v>140.8301</v>
          </cell>
          <cell r="Q152">
            <v>109.5324</v>
          </cell>
          <cell r="R152">
            <v>692.452</v>
          </cell>
          <cell r="S152">
            <v>74.7869</v>
          </cell>
          <cell r="T152">
            <v>0.5945</v>
          </cell>
          <cell r="U152">
            <v>0.1862</v>
          </cell>
          <cell r="V152">
            <v>2.2128</v>
          </cell>
          <cell r="W152">
            <v>0.5755</v>
          </cell>
          <cell r="X152">
            <v>1.351</v>
          </cell>
          <cell r="Y152">
            <v>0.0909</v>
          </cell>
          <cell r="Z152">
            <v>0.6165</v>
          </cell>
          <cell r="AA152">
            <v>0.1987</v>
          </cell>
          <cell r="AB152">
            <v>1.6789</v>
          </cell>
          <cell r="AC152">
            <v>0.5253</v>
          </cell>
          <cell r="AD152">
            <v>1.9231</v>
          </cell>
          <cell r="AE152">
            <v>1.7166</v>
          </cell>
          <cell r="AF152">
            <v>11.67</v>
          </cell>
        </row>
        <row r="153">
          <cell r="A153" t="str">
            <v>41998</v>
          </cell>
          <cell r="B153" t="str">
            <v>PGE</v>
          </cell>
          <cell r="D153">
            <v>4</v>
          </cell>
          <cell r="E153">
            <v>1998</v>
          </cell>
          <cell r="F153">
            <v>39.9949</v>
          </cell>
          <cell r="G153">
            <v>15.2948</v>
          </cell>
          <cell r="H153">
            <v>115.4199</v>
          </cell>
          <cell r="I153">
            <v>30.0167</v>
          </cell>
          <cell r="J153">
            <v>71.1431</v>
          </cell>
          <cell r="K153">
            <v>5.5383</v>
          </cell>
          <cell r="L153">
            <v>59.2601</v>
          </cell>
          <cell r="M153">
            <v>37.4567</v>
          </cell>
          <cell r="N153">
            <v>38.1067</v>
          </cell>
          <cell r="O153">
            <v>35.5494</v>
          </cell>
          <cell r="P153">
            <v>141.2463</v>
          </cell>
          <cell r="Q153">
            <v>112.0326</v>
          </cell>
          <cell r="R153">
            <v>701.0595</v>
          </cell>
          <cell r="S153">
            <v>76.6814</v>
          </cell>
          <cell r="T153">
            <v>0.7944</v>
          </cell>
          <cell r="U153">
            <v>0.3473</v>
          </cell>
          <cell r="V153">
            <v>2.1387</v>
          </cell>
          <cell r="W153">
            <v>0.5562</v>
          </cell>
          <cell r="X153">
            <v>2.0469</v>
          </cell>
          <cell r="Y153">
            <v>0.1841</v>
          </cell>
          <cell r="Z153">
            <v>0.7931</v>
          </cell>
          <cell r="AA153">
            <v>0.515</v>
          </cell>
          <cell r="AB153">
            <v>0.2309</v>
          </cell>
          <cell r="AC153">
            <v>0.875</v>
          </cell>
          <cell r="AD153">
            <v>1.7</v>
          </cell>
          <cell r="AE153">
            <v>3.4614</v>
          </cell>
          <cell r="AF153">
            <v>13.642999999999999</v>
          </cell>
        </row>
        <row r="154">
          <cell r="A154" t="str">
            <v>41999</v>
          </cell>
          <cell r="B154" t="str">
            <v>PGE</v>
          </cell>
          <cell r="D154">
            <v>4</v>
          </cell>
          <cell r="E154">
            <v>1999</v>
          </cell>
          <cell r="F154">
            <v>40.5005</v>
          </cell>
          <cell r="G154">
            <v>15.2948</v>
          </cell>
          <cell r="H154">
            <v>116.2848</v>
          </cell>
          <cell r="I154">
            <v>30.2417</v>
          </cell>
          <cell r="J154">
            <v>74.2091</v>
          </cell>
          <cell r="K154">
            <v>5.7217</v>
          </cell>
          <cell r="L154">
            <v>60.3532</v>
          </cell>
          <cell r="M154">
            <v>37.8225</v>
          </cell>
          <cell r="N154">
            <v>38.577</v>
          </cell>
          <cell r="O154">
            <v>36.62</v>
          </cell>
          <cell r="P154">
            <v>142.5644</v>
          </cell>
          <cell r="Q154">
            <v>117.7401</v>
          </cell>
          <cell r="R154">
            <v>715.9298</v>
          </cell>
          <cell r="S154">
            <v>79.9308</v>
          </cell>
          <cell r="T154">
            <v>0.6616</v>
          </cell>
          <cell r="U154">
            <v>0.1769</v>
          </cell>
          <cell r="V154">
            <v>1.8682</v>
          </cell>
          <cell r="W154">
            <v>0.4859</v>
          </cell>
          <cell r="X154">
            <v>3.4034</v>
          </cell>
          <cell r="Y154">
            <v>0.2132</v>
          </cell>
          <cell r="Z154">
            <v>1.3518</v>
          </cell>
          <cell r="AA154">
            <v>0.5176</v>
          </cell>
          <cell r="AB154">
            <v>0.6267</v>
          </cell>
          <cell r="AC154">
            <v>1.432</v>
          </cell>
          <cell r="AD154">
            <v>2.7193</v>
          </cell>
          <cell r="AE154">
            <v>6.7494</v>
          </cell>
          <cell r="AF154">
            <v>20.206</v>
          </cell>
        </row>
        <row r="155">
          <cell r="A155" t="str">
            <v>42000</v>
          </cell>
          <cell r="B155" t="str">
            <v>PGE</v>
          </cell>
          <cell r="D155">
            <v>4</v>
          </cell>
          <cell r="E155">
            <v>2000</v>
          </cell>
          <cell r="F155">
            <v>41.0272</v>
          </cell>
          <cell r="G155">
            <v>15.2948</v>
          </cell>
          <cell r="H155">
            <v>117.7685</v>
          </cell>
          <cell r="I155">
            <v>30.6275</v>
          </cell>
          <cell r="J155">
            <v>78.2159</v>
          </cell>
          <cell r="K155">
            <v>6.0767</v>
          </cell>
          <cell r="L155">
            <v>61.1746</v>
          </cell>
          <cell r="M155">
            <v>37.9931</v>
          </cell>
          <cell r="N155">
            <v>38.8875</v>
          </cell>
          <cell r="O155">
            <v>37.6091</v>
          </cell>
          <cell r="P155">
            <v>143.8634</v>
          </cell>
          <cell r="Q155">
            <v>121.0447</v>
          </cell>
          <cell r="R155">
            <v>729.5830000000001</v>
          </cell>
          <cell r="S155">
            <v>84.29260000000001</v>
          </cell>
          <cell r="T155">
            <v>0.6944</v>
          </cell>
          <cell r="U155">
            <v>0.1561</v>
          </cell>
          <cell r="V155">
            <v>2.5678</v>
          </cell>
          <cell r="W155">
            <v>0.6678</v>
          </cell>
          <cell r="X155">
            <v>4.3741</v>
          </cell>
          <cell r="Y155">
            <v>0.3874</v>
          </cell>
          <cell r="Z155">
            <v>1.106</v>
          </cell>
          <cell r="AA155">
            <v>0.3371</v>
          </cell>
          <cell r="AB155">
            <v>0.4814</v>
          </cell>
          <cell r="AC155">
            <v>1.3788</v>
          </cell>
          <cell r="AD155">
            <v>2.8237</v>
          </cell>
          <cell r="AE155">
            <v>4.4302</v>
          </cell>
          <cell r="AF155">
            <v>19.4048</v>
          </cell>
        </row>
        <row r="156">
          <cell r="A156" t="str">
            <v>42001</v>
          </cell>
          <cell r="B156" t="str">
            <v>PGE</v>
          </cell>
          <cell r="D156">
            <v>4</v>
          </cell>
          <cell r="E156">
            <v>2001</v>
          </cell>
          <cell r="F156">
            <v>41.6497</v>
          </cell>
          <cell r="G156">
            <v>15.2948</v>
          </cell>
          <cell r="H156">
            <v>118.0933</v>
          </cell>
          <cell r="I156">
            <v>30.712</v>
          </cell>
          <cell r="J156">
            <v>80.216</v>
          </cell>
          <cell r="K156">
            <v>6.2772</v>
          </cell>
          <cell r="L156">
            <v>62.1077</v>
          </cell>
          <cell r="M156">
            <v>38.1949</v>
          </cell>
          <cell r="N156">
            <v>39.3198</v>
          </cell>
          <cell r="O156">
            <v>39.1249</v>
          </cell>
          <cell r="P156">
            <v>144.1149</v>
          </cell>
          <cell r="Q156">
            <v>124.6178</v>
          </cell>
          <cell r="R156">
            <v>739.7230000000001</v>
          </cell>
          <cell r="S156">
            <v>86.49319999999999</v>
          </cell>
          <cell r="T156">
            <v>0.8024</v>
          </cell>
          <cell r="U156">
            <v>0.1868</v>
          </cell>
          <cell r="V156">
            <v>1.4922</v>
          </cell>
          <cell r="W156">
            <v>0.3881</v>
          </cell>
          <cell r="X156">
            <v>2.3982</v>
          </cell>
          <cell r="Y156">
            <v>0.2356</v>
          </cell>
          <cell r="Z156">
            <v>1.245</v>
          </cell>
          <cell r="AA156">
            <v>0.3842</v>
          </cell>
          <cell r="AB156">
            <v>0.6182</v>
          </cell>
          <cell r="AC156">
            <v>1.9334</v>
          </cell>
          <cell r="AD156">
            <v>1.9022</v>
          </cell>
          <cell r="AE156">
            <v>4.7767</v>
          </cell>
          <cell r="AF156">
            <v>16.363</v>
          </cell>
        </row>
        <row r="157">
          <cell r="A157" t="str">
            <v>42002</v>
          </cell>
          <cell r="B157" t="str">
            <v>PGE</v>
          </cell>
          <cell r="D157">
            <v>4</v>
          </cell>
          <cell r="E157">
            <v>2002</v>
          </cell>
          <cell r="F157">
            <v>42.3246</v>
          </cell>
          <cell r="G157">
            <v>15.5408</v>
          </cell>
          <cell r="H157">
            <v>119.5247</v>
          </cell>
          <cell r="I157">
            <v>31.2113</v>
          </cell>
          <cell r="J157">
            <v>81.8684</v>
          </cell>
          <cell r="K157">
            <v>6.3995</v>
          </cell>
          <cell r="L157">
            <v>62.9044</v>
          </cell>
          <cell r="M157">
            <v>38.814</v>
          </cell>
          <cell r="N157">
            <v>39.9702</v>
          </cell>
          <cell r="O157">
            <v>39.784</v>
          </cell>
          <cell r="P157">
            <v>146.4501</v>
          </cell>
          <cell r="Q157">
            <v>126.6384</v>
          </cell>
          <cell r="R157">
            <v>751.4304</v>
          </cell>
          <cell r="S157">
            <v>88.2679</v>
          </cell>
          <cell r="T157">
            <v>0.8678</v>
          </cell>
          <cell r="U157">
            <v>0.6543</v>
          </cell>
          <cell r="V157">
            <v>2.6805</v>
          </cell>
          <cell r="W157">
            <v>0.8241</v>
          </cell>
          <cell r="X157">
            <v>2.0784</v>
          </cell>
          <cell r="Y157">
            <v>0.1599</v>
          </cell>
          <cell r="Z157">
            <v>1.1386</v>
          </cell>
          <cell r="AA157">
            <v>0.8185</v>
          </cell>
          <cell r="AB157">
            <v>0.8523</v>
          </cell>
          <cell r="AC157">
            <v>1.1046</v>
          </cell>
          <cell r="AD157">
            <v>4.1129</v>
          </cell>
          <cell r="AE157">
            <v>3.3041</v>
          </cell>
          <cell r="AF157">
            <v>18.596</v>
          </cell>
        </row>
        <row r="158">
          <cell r="A158" t="str">
            <v>42003</v>
          </cell>
          <cell r="B158" t="str">
            <v>PGE</v>
          </cell>
          <cell r="D158">
            <v>4</v>
          </cell>
          <cell r="E158">
            <v>2003</v>
          </cell>
          <cell r="F158">
            <v>43.0723</v>
          </cell>
          <cell r="G158">
            <v>15.8153</v>
          </cell>
          <cell r="H158">
            <v>120.9806</v>
          </cell>
          <cell r="I158">
            <v>31.7626</v>
          </cell>
          <cell r="J158">
            <v>83.7343</v>
          </cell>
          <cell r="K158">
            <v>6.534</v>
          </cell>
          <cell r="L158">
            <v>63.7223</v>
          </cell>
          <cell r="M158">
            <v>39.4996</v>
          </cell>
          <cell r="N158">
            <v>40.6076</v>
          </cell>
          <cell r="O158">
            <v>40.4263</v>
          </cell>
          <cell r="P158">
            <v>149.0372</v>
          </cell>
          <cell r="Q158">
            <v>128.8755</v>
          </cell>
          <cell r="R158">
            <v>764.0676</v>
          </cell>
          <cell r="S158">
            <v>90.26830000000001</v>
          </cell>
          <cell r="T158">
            <v>0.9537</v>
          </cell>
          <cell r="U158">
            <v>0.5519</v>
          </cell>
          <cell r="V158">
            <v>2.7883</v>
          </cell>
          <cell r="W158">
            <v>0.898</v>
          </cell>
          <cell r="X158">
            <v>2.3221</v>
          </cell>
          <cell r="Y158">
            <v>0.1746</v>
          </cell>
          <cell r="Z158">
            <v>1.1917</v>
          </cell>
          <cell r="AA158">
            <v>0.904</v>
          </cell>
          <cell r="AB158">
            <v>0.8564</v>
          </cell>
          <cell r="AC158">
            <v>1.1137</v>
          </cell>
          <cell r="AD158">
            <v>4.4957</v>
          </cell>
          <cell r="AE158">
            <v>3.5961</v>
          </cell>
          <cell r="AF158">
            <v>19.8462</v>
          </cell>
        </row>
        <row r="159">
          <cell r="A159" t="str">
            <v>42004</v>
          </cell>
          <cell r="B159" t="str">
            <v>PGE</v>
          </cell>
          <cell r="D159">
            <v>4</v>
          </cell>
          <cell r="E159">
            <v>2004</v>
          </cell>
          <cell r="F159">
            <v>43.7712</v>
          </cell>
          <cell r="G159">
            <v>16.0719</v>
          </cell>
          <cell r="H159">
            <v>122.34</v>
          </cell>
          <cell r="I159">
            <v>32.278</v>
          </cell>
          <cell r="J159">
            <v>85.2403</v>
          </cell>
          <cell r="K159">
            <v>6.6498</v>
          </cell>
          <cell r="L159">
            <v>64.5274</v>
          </cell>
          <cell r="M159">
            <v>40.1405</v>
          </cell>
          <cell r="N159">
            <v>41.2354</v>
          </cell>
          <cell r="O159">
            <v>41.0519</v>
          </cell>
          <cell r="P159">
            <v>151.4555</v>
          </cell>
          <cell r="Q159">
            <v>130.9667</v>
          </cell>
          <cell r="R159">
            <v>775.7285999999999</v>
          </cell>
          <cell r="S159">
            <v>91.8901</v>
          </cell>
          <cell r="T159">
            <v>0.9188</v>
          </cell>
          <cell r="U159">
            <v>0.5516</v>
          </cell>
          <cell r="V159">
            <v>2.7727</v>
          </cell>
          <cell r="W159">
            <v>0.8831</v>
          </cell>
          <cell r="X159">
            <v>1.9929</v>
          </cell>
          <cell r="Y159">
            <v>0.1585</v>
          </cell>
          <cell r="Z159">
            <v>1.2133</v>
          </cell>
          <cell r="AA159">
            <v>0.8792</v>
          </cell>
          <cell r="AB159">
            <v>0.8647</v>
          </cell>
          <cell r="AC159">
            <v>1.1223</v>
          </cell>
          <cell r="AD159">
            <v>4.4549</v>
          </cell>
          <cell r="AE159">
            <v>3.524</v>
          </cell>
          <cell r="AF159">
            <v>19.336</v>
          </cell>
        </row>
        <row r="160">
          <cell r="A160" t="str">
            <v>42005</v>
          </cell>
          <cell r="B160" t="str">
            <v>PGE</v>
          </cell>
          <cell r="D160">
            <v>4</v>
          </cell>
          <cell r="E160">
            <v>2005</v>
          </cell>
          <cell r="F160">
            <v>44.628</v>
          </cell>
          <cell r="G160">
            <v>16.3865</v>
          </cell>
          <cell r="H160">
            <v>123.6265</v>
          </cell>
          <cell r="I160">
            <v>32.9098</v>
          </cell>
          <cell r="J160">
            <v>86.6024</v>
          </cell>
          <cell r="K160">
            <v>6.7574</v>
          </cell>
          <cell r="L160">
            <v>65.3201</v>
          </cell>
          <cell r="M160">
            <v>40.9263</v>
          </cell>
          <cell r="N160">
            <v>41.8536</v>
          </cell>
          <cell r="O160">
            <v>41.6633</v>
          </cell>
          <cell r="P160">
            <v>154.4201</v>
          </cell>
          <cell r="Q160">
            <v>133.5302</v>
          </cell>
          <cell r="R160">
            <v>788.6242</v>
          </cell>
          <cell r="S160">
            <v>93.3598</v>
          </cell>
          <cell r="T160">
            <v>1.0909</v>
          </cell>
          <cell r="U160">
            <v>0.6265</v>
          </cell>
          <cell r="V160">
            <v>2.7775</v>
          </cell>
          <cell r="W160">
            <v>1.0198</v>
          </cell>
          <cell r="X160">
            <v>1.879</v>
          </cell>
          <cell r="Y160">
            <v>0.1529</v>
          </cell>
          <cell r="Z160">
            <v>1.2375</v>
          </cell>
          <cell r="AA160">
            <v>1.0449</v>
          </cell>
          <cell r="AB160">
            <v>0.8735</v>
          </cell>
          <cell r="AC160">
            <v>1.1317</v>
          </cell>
          <cell r="AD160">
            <v>5.1253</v>
          </cell>
          <cell r="AE160">
            <v>4.0649</v>
          </cell>
          <cell r="AF160">
            <v>21.0244</v>
          </cell>
        </row>
        <row r="161">
          <cell r="A161" t="str">
            <v>42006</v>
          </cell>
          <cell r="B161" t="str">
            <v>PGE</v>
          </cell>
          <cell r="D161">
            <v>4</v>
          </cell>
          <cell r="E161">
            <v>2006</v>
          </cell>
          <cell r="F161">
            <v>45.4864</v>
          </cell>
          <cell r="G161">
            <v>16.7018</v>
          </cell>
          <cell r="H161">
            <v>124.8757</v>
          </cell>
          <cell r="I161">
            <v>33.5429</v>
          </cell>
          <cell r="J161">
            <v>87.9232</v>
          </cell>
          <cell r="K161">
            <v>6.8622</v>
          </cell>
          <cell r="L161">
            <v>66.1007</v>
          </cell>
          <cell r="M161">
            <v>41.7135</v>
          </cell>
          <cell r="N161">
            <v>42.4619</v>
          </cell>
          <cell r="O161">
            <v>42.2608</v>
          </cell>
          <cell r="P161">
            <v>157.3906</v>
          </cell>
          <cell r="Q161">
            <v>136.0989</v>
          </cell>
          <cell r="R161">
            <v>801.4186</v>
          </cell>
          <cell r="S161">
            <v>94.7854</v>
          </cell>
          <cell r="T161">
            <v>1.1078</v>
          </cell>
          <cell r="U161">
            <v>0.6432</v>
          </cell>
          <cell r="V161">
            <v>2.8146</v>
          </cell>
          <cell r="W161">
            <v>1.0406</v>
          </cell>
          <cell r="X161">
            <v>1.8676</v>
          </cell>
          <cell r="Y161">
            <v>0.1524</v>
          </cell>
          <cell r="Z161">
            <v>1.2645</v>
          </cell>
          <cell r="AA161">
            <v>1.069</v>
          </cell>
          <cell r="AB161">
            <v>0.8829</v>
          </cell>
          <cell r="AC161">
            <v>1.1394</v>
          </cell>
          <cell r="AD161">
            <v>5.2509</v>
          </cell>
          <cell r="AE161">
            <v>4.1335</v>
          </cell>
          <cell r="AF161">
            <v>21.3664</v>
          </cell>
        </row>
        <row r="162">
          <cell r="A162" t="str">
            <v>42007</v>
          </cell>
          <cell r="B162" t="str">
            <v>PGE</v>
          </cell>
          <cell r="D162">
            <v>4</v>
          </cell>
          <cell r="E162">
            <v>2007</v>
          </cell>
          <cell r="F162">
            <v>46.3464</v>
          </cell>
          <cell r="G162">
            <v>17.0175</v>
          </cell>
          <cell r="H162">
            <v>126.0953</v>
          </cell>
          <cell r="I162">
            <v>34.1771</v>
          </cell>
          <cell r="J162">
            <v>89.2294</v>
          </cell>
          <cell r="K162">
            <v>6.9655</v>
          </cell>
          <cell r="L162">
            <v>66.8696</v>
          </cell>
          <cell r="M162">
            <v>42.5022</v>
          </cell>
          <cell r="N162">
            <v>43.0603</v>
          </cell>
          <cell r="O162">
            <v>42.8447</v>
          </cell>
          <cell r="P162">
            <v>160.3663</v>
          </cell>
          <cell r="Q162">
            <v>138.672</v>
          </cell>
          <cell r="R162">
            <v>814.1463000000001</v>
          </cell>
          <cell r="S162">
            <v>96.1949</v>
          </cell>
          <cell r="T162">
            <v>1.1251</v>
          </cell>
          <cell r="U162">
            <v>0.6583</v>
          </cell>
          <cell r="V162">
            <v>2.8545</v>
          </cell>
          <cell r="W162">
            <v>1.0599</v>
          </cell>
          <cell r="X162">
            <v>1.8825</v>
          </cell>
          <cell r="Y162">
            <v>0.1534</v>
          </cell>
          <cell r="Z162">
            <v>1.2941</v>
          </cell>
          <cell r="AA162">
            <v>1.094</v>
          </cell>
          <cell r="AB162">
            <v>0.8928</v>
          </cell>
          <cell r="AC162">
            <v>1.1449</v>
          </cell>
          <cell r="AD162">
            <v>5.3681</v>
          </cell>
          <cell r="AE162">
            <v>4.194</v>
          </cell>
          <cell r="AF162">
            <v>21.7216</v>
          </cell>
        </row>
        <row r="163">
          <cell r="A163" t="str">
            <v>42008</v>
          </cell>
          <cell r="B163" t="str">
            <v>PGE</v>
          </cell>
          <cell r="D163">
            <v>4</v>
          </cell>
          <cell r="E163">
            <v>2008</v>
          </cell>
          <cell r="F163">
            <v>47.2081</v>
          </cell>
          <cell r="G163">
            <v>17.3339</v>
          </cell>
          <cell r="H163">
            <v>127.2911</v>
          </cell>
          <cell r="I163">
            <v>34.8125</v>
          </cell>
          <cell r="J163">
            <v>90.5381</v>
          </cell>
          <cell r="K163">
            <v>7.0683</v>
          </cell>
          <cell r="L163">
            <v>67.6271</v>
          </cell>
          <cell r="M163">
            <v>43.2924</v>
          </cell>
          <cell r="N163">
            <v>43.6487</v>
          </cell>
          <cell r="O163">
            <v>43.4156</v>
          </cell>
          <cell r="P163">
            <v>163.3479</v>
          </cell>
          <cell r="Q163">
            <v>141.2503</v>
          </cell>
          <cell r="R163">
            <v>826.8340000000001</v>
          </cell>
          <cell r="S163">
            <v>97.6064</v>
          </cell>
          <cell r="T163">
            <v>1.1436</v>
          </cell>
          <cell r="U163">
            <v>0.6719</v>
          </cell>
          <cell r="V163">
            <v>2.8952</v>
          </cell>
          <cell r="W163">
            <v>1.0779</v>
          </cell>
          <cell r="X163">
            <v>1.9139</v>
          </cell>
          <cell r="Y163">
            <v>0.1552</v>
          </cell>
          <cell r="Z163">
            <v>1.3263</v>
          </cell>
          <cell r="AA163">
            <v>1.1203</v>
          </cell>
          <cell r="AB163">
            <v>0.9031</v>
          </cell>
          <cell r="AC163">
            <v>1.1481</v>
          </cell>
          <cell r="AD163">
            <v>5.4767</v>
          </cell>
          <cell r="AE163">
            <v>4.2474</v>
          </cell>
          <cell r="AF163">
            <v>22.0796</v>
          </cell>
        </row>
        <row r="164">
          <cell r="A164" t="str">
            <v>42009</v>
          </cell>
          <cell r="B164" t="str">
            <v>PGE</v>
          </cell>
          <cell r="D164">
            <v>4</v>
          </cell>
          <cell r="E164">
            <v>2009</v>
          </cell>
          <cell r="F164">
            <v>47.9657</v>
          </cell>
          <cell r="G164">
            <v>17.6121</v>
          </cell>
          <cell r="H164">
            <v>128.4671</v>
          </cell>
          <cell r="I164">
            <v>35.3712</v>
          </cell>
          <cell r="J164">
            <v>91.8575</v>
          </cell>
          <cell r="K164">
            <v>7.1712</v>
          </cell>
          <cell r="L164">
            <v>68.3737</v>
          </cell>
          <cell r="M164">
            <v>43.9872</v>
          </cell>
          <cell r="N164">
            <v>44.2271</v>
          </cell>
          <cell r="O164">
            <v>43.9724</v>
          </cell>
          <cell r="P164">
            <v>165.9693</v>
          </cell>
          <cell r="Q164">
            <v>143.5171</v>
          </cell>
          <cell r="R164">
            <v>838.4916000000001</v>
          </cell>
          <cell r="S164">
            <v>99.0287</v>
          </cell>
          <cell r="T164">
            <v>1.0574</v>
          </cell>
          <cell r="U164">
            <v>0.6447</v>
          </cell>
          <cell r="V164">
            <v>2.9342</v>
          </cell>
          <cell r="W164">
            <v>1.0165</v>
          </cell>
          <cell r="X164">
            <v>1.953</v>
          </cell>
          <cell r="Y164">
            <v>0.1575</v>
          </cell>
          <cell r="Z164">
            <v>1.3609</v>
          </cell>
          <cell r="AA164">
            <v>1.0507</v>
          </cell>
          <cell r="AB164">
            <v>0.9138</v>
          </cell>
          <cell r="AC164">
            <v>1.1475</v>
          </cell>
          <cell r="AD164">
            <v>5.2083</v>
          </cell>
          <cell r="AE164">
            <v>3.976</v>
          </cell>
          <cell r="AF164">
            <v>21.4205</v>
          </cell>
        </row>
        <row r="165">
          <cell r="A165" t="str">
            <v>42010</v>
          </cell>
          <cell r="B165" t="str">
            <v>PGE</v>
          </cell>
          <cell r="D165">
            <v>4</v>
          </cell>
          <cell r="E165">
            <v>2010</v>
          </cell>
          <cell r="F165">
            <v>48.7248</v>
          </cell>
          <cell r="G165">
            <v>17.8908</v>
          </cell>
          <cell r="H165">
            <v>129.6222</v>
          </cell>
          <cell r="I165">
            <v>35.931</v>
          </cell>
          <cell r="J165">
            <v>93.1743</v>
          </cell>
          <cell r="K165">
            <v>7.2736</v>
          </cell>
          <cell r="L165">
            <v>69.1095</v>
          </cell>
          <cell r="M165">
            <v>44.6833</v>
          </cell>
          <cell r="N165">
            <v>44.7955</v>
          </cell>
          <cell r="O165">
            <v>44.5159</v>
          </cell>
          <cell r="P165">
            <v>168.596</v>
          </cell>
          <cell r="Q165">
            <v>145.7884</v>
          </cell>
          <cell r="R165">
            <v>850.1053</v>
          </cell>
          <cell r="S165">
            <v>100.4479</v>
          </cell>
          <cell r="T165">
            <v>1.0779</v>
          </cell>
          <cell r="U165">
            <v>0.6541</v>
          </cell>
          <cell r="V165">
            <v>2.966</v>
          </cell>
          <cell r="W165">
            <v>1.0314</v>
          </cell>
          <cell r="X165">
            <v>1.9783</v>
          </cell>
          <cell r="Y165">
            <v>0.1591</v>
          </cell>
          <cell r="Z165">
            <v>1.3977</v>
          </cell>
          <cell r="AA165">
            <v>1.0788</v>
          </cell>
          <cell r="AB165">
            <v>0.9246</v>
          </cell>
          <cell r="AC165">
            <v>1.1445</v>
          </cell>
          <cell r="AD165">
            <v>5.2928</v>
          </cell>
          <cell r="AE165">
            <v>4.0121</v>
          </cell>
          <cell r="AF165">
            <v>21.717299999999998</v>
          </cell>
        </row>
        <row r="166">
          <cell r="A166" t="str">
            <v>42011</v>
          </cell>
          <cell r="B166" t="str">
            <v>PGE</v>
          </cell>
          <cell r="D166">
            <v>4</v>
          </cell>
          <cell r="E166">
            <v>2011</v>
          </cell>
          <cell r="F166">
            <v>49.4854</v>
          </cell>
          <cell r="G166">
            <v>18.1701</v>
          </cell>
          <cell r="H166">
            <v>130.7642</v>
          </cell>
          <cell r="I166">
            <v>36.4918</v>
          </cell>
          <cell r="J166">
            <v>94.5135</v>
          </cell>
          <cell r="K166">
            <v>7.3769</v>
          </cell>
          <cell r="L166">
            <v>69.835</v>
          </cell>
          <cell r="M166">
            <v>45.3808</v>
          </cell>
          <cell r="N166">
            <v>45.354</v>
          </cell>
          <cell r="O166">
            <v>45.0465</v>
          </cell>
          <cell r="P166">
            <v>171.2275</v>
          </cell>
          <cell r="Q166">
            <v>148.0639</v>
          </cell>
          <cell r="R166">
            <v>861.7095999999999</v>
          </cell>
          <cell r="S166">
            <v>101.8904</v>
          </cell>
          <cell r="T166">
            <v>1.0999</v>
          </cell>
          <cell r="U166">
            <v>0.6613</v>
          </cell>
          <cell r="V166">
            <v>2.9999</v>
          </cell>
          <cell r="W166">
            <v>1.0447</v>
          </cell>
          <cell r="X166">
            <v>2.0283</v>
          </cell>
          <cell r="Y166">
            <v>0.1621</v>
          </cell>
          <cell r="Z166">
            <v>1.4365</v>
          </cell>
          <cell r="AA166">
            <v>1.1077</v>
          </cell>
          <cell r="AB166">
            <v>0.9355</v>
          </cell>
          <cell r="AC166">
            <v>1.1391</v>
          </cell>
          <cell r="AD166">
            <v>5.3642</v>
          </cell>
          <cell r="AE166">
            <v>4.0401</v>
          </cell>
          <cell r="AF166">
            <v>22.019299999999998</v>
          </cell>
        </row>
        <row r="167">
          <cell r="A167" t="str">
            <v>42012</v>
          </cell>
          <cell r="B167" t="str">
            <v>PGE</v>
          </cell>
          <cell r="D167">
            <v>4</v>
          </cell>
          <cell r="E167">
            <v>2012</v>
          </cell>
          <cell r="F167">
            <v>50.2473</v>
          </cell>
          <cell r="G167">
            <v>18.4499</v>
          </cell>
          <cell r="H167">
            <v>131.8837</v>
          </cell>
          <cell r="I167">
            <v>37.0537</v>
          </cell>
          <cell r="J167">
            <v>95.8293</v>
          </cell>
          <cell r="K167">
            <v>7.4786</v>
          </cell>
          <cell r="L167">
            <v>70.5503</v>
          </cell>
          <cell r="M167">
            <v>46.0795</v>
          </cell>
          <cell r="N167">
            <v>45.9027</v>
          </cell>
          <cell r="O167">
            <v>45.5648</v>
          </cell>
          <cell r="P167">
            <v>173.864</v>
          </cell>
          <cell r="Q167">
            <v>150.3437</v>
          </cell>
          <cell r="R167">
            <v>873.2475000000001</v>
          </cell>
          <cell r="S167">
            <v>103.3079</v>
          </cell>
          <cell r="T167">
            <v>1.1233</v>
          </cell>
          <cell r="U167">
            <v>0.666</v>
          </cell>
          <cell r="V167">
            <v>3.0185</v>
          </cell>
          <cell r="W167">
            <v>1.0566</v>
          </cell>
          <cell r="X167">
            <v>2.0325</v>
          </cell>
          <cell r="Y167">
            <v>0.1626</v>
          </cell>
          <cell r="Z167">
            <v>1.4769</v>
          </cell>
          <cell r="AA167">
            <v>1.1373</v>
          </cell>
          <cell r="AB167">
            <v>0.9464</v>
          </cell>
          <cell r="AC167">
            <v>1.1315</v>
          </cell>
          <cell r="AD167">
            <v>5.4219</v>
          </cell>
          <cell r="AE167">
            <v>4.0606</v>
          </cell>
          <cell r="AF167">
            <v>22.2341</v>
          </cell>
        </row>
        <row r="168">
          <cell r="A168" t="str">
            <v>42013</v>
          </cell>
          <cell r="B168" t="str">
            <v>PGE</v>
          </cell>
          <cell r="D168">
            <v>4</v>
          </cell>
          <cell r="E168">
            <v>2013</v>
          </cell>
          <cell r="F168">
            <v>51.0107</v>
          </cell>
          <cell r="G168">
            <v>18.7301</v>
          </cell>
          <cell r="H168">
            <v>132.9823</v>
          </cell>
          <cell r="I168">
            <v>37.6166</v>
          </cell>
          <cell r="J168">
            <v>97.126</v>
          </cell>
          <cell r="K168">
            <v>7.5791</v>
          </cell>
          <cell r="L168">
            <v>71.2559</v>
          </cell>
          <cell r="M168">
            <v>46.7795</v>
          </cell>
          <cell r="N168">
            <v>46.4416</v>
          </cell>
          <cell r="O168">
            <v>46.0711</v>
          </cell>
          <cell r="P168">
            <v>176.5054</v>
          </cell>
          <cell r="Q168">
            <v>152.6278</v>
          </cell>
          <cell r="R168">
            <v>884.7261</v>
          </cell>
          <cell r="S168">
            <v>104.7051</v>
          </cell>
          <cell r="T168">
            <v>1.1484</v>
          </cell>
          <cell r="U168">
            <v>0.6685</v>
          </cell>
          <cell r="V168">
            <v>3.0336</v>
          </cell>
          <cell r="W168">
            <v>1.0671</v>
          </cell>
          <cell r="X168">
            <v>2.0413</v>
          </cell>
          <cell r="Y168">
            <v>0.1632</v>
          </cell>
          <cell r="Z168">
            <v>1.5185</v>
          </cell>
          <cell r="AA168">
            <v>1.1674</v>
          </cell>
          <cell r="AB168">
            <v>0.9569</v>
          </cell>
          <cell r="AC168">
            <v>1.1219</v>
          </cell>
          <cell r="AD168">
            <v>5.4661</v>
          </cell>
          <cell r="AE168">
            <v>4.0744</v>
          </cell>
          <cell r="AF168">
            <v>22.4273</v>
          </cell>
        </row>
        <row r="169">
          <cell r="A169" t="str">
            <v>42014</v>
          </cell>
          <cell r="B169" t="str">
            <v>PGE</v>
          </cell>
          <cell r="D169">
            <v>4</v>
          </cell>
          <cell r="E169">
            <v>2014</v>
          </cell>
          <cell r="F169">
            <v>59.446</v>
          </cell>
          <cell r="G169">
            <v>16.566</v>
          </cell>
          <cell r="H169">
            <v>151.134</v>
          </cell>
          <cell r="I169">
            <v>39.302</v>
          </cell>
          <cell r="J169">
            <v>109.523</v>
          </cell>
          <cell r="K169">
            <v>7.121</v>
          </cell>
          <cell r="L169">
            <v>70.477</v>
          </cell>
          <cell r="M169">
            <v>49.068</v>
          </cell>
          <cell r="N169">
            <v>59.431</v>
          </cell>
          <cell r="O169">
            <v>46.439</v>
          </cell>
          <cell r="P169">
            <v>186.363</v>
          </cell>
          <cell r="Q169">
            <v>144.951</v>
          </cell>
          <cell r="R169">
            <v>939.8209999999999</v>
          </cell>
          <cell r="S169">
            <v>116.64399999999999</v>
          </cell>
          <cell r="T169">
            <v>1.499</v>
          </cell>
          <cell r="U169">
            <v>0.456</v>
          </cell>
          <cell r="V169">
            <v>3.665</v>
          </cell>
          <cell r="W169">
            <v>0.953</v>
          </cell>
          <cell r="X169">
            <v>3.092</v>
          </cell>
          <cell r="Y169">
            <v>0.144</v>
          </cell>
          <cell r="Z169">
            <v>1.186</v>
          </cell>
          <cell r="AA169">
            <v>1.046</v>
          </cell>
          <cell r="AB169">
            <v>2.631</v>
          </cell>
          <cell r="AC169">
            <v>1.135</v>
          </cell>
          <cell r="AD169">
            <v>4.941</v>
          </cell>
          <cell r="AE169">
            <v>3.41</v>
          </cell>
          <cell r="AF169">
            <v>24.158</v>
          </cell>
        </row>
        <row r="170">
          <cell r="A170" t="str">
            <v>42015</v>
          </cell>
          <cell r="B170" t="str">
            <v>PGE</v>
          </cell>
          <cell r="D170">
            <v>4</v>
          </cell>
          <cell r="E170">
            <v>2015</v>
          </cell>
          <cell r="F170">
            <v>60.499</v>
          </cell>
          <cell r="G170">
            <v>16.634</v>
          </cell>
          <cell r="H170">
            <v>152.85</v>
          </cell>
          <cell r="I170">
            <v>39.748</v>
          </cell>
          <cell r="J170">
            <v>111.818</v>
          </cell>
          <cell r="K170">
            <v>7.202</v>
          </cell>
          <cell r="L170">
            <v>70.802</v>
          </cell>
          <cell r="M170">
            <v>49.625</v>
          </cell>
          <cell r="N170">
            <v>61.568</v>
          </cell>
          <cell r="O170">
            <v>46.967</v>
          </cell>
          <cell r="P170">
            <v>188.48</v>
          </cell>
          <cell r="Q170">
            <v>146.596</v>
          </cell>
          <cell r="R170">
            <v>952.789</v>
          </cell>
          <cell r="S170">
            <v>119.02</v>
          </cell>
          <cell r="T170">
            <v>1.495</v>
          </cell>
          <cell r="U170">
            <v>0.452</v>
          </cell>
          <cell r="V170">
            <v>3.719</v>
          </cell>
          <cell r="W170">
            <v>0.967</v>
          </cell>
          <cell r="X170">
            <v>3.102</v>
          </cell>
          <cell r="Y170">
            <v>0.147</v>
          </cell>
          <cell r="Z170">
            <v>1.241</v>
          </cell>
          <cell r="AA170">
            <v>1.083</v>
          </cell>
          <cell r="AB170">
            <v>2.598</v>
          </cell>
          <cell r="AC170">
            <v>1.141</v>
          </cell>
          <cell r="AD170">
            <v>4.987</v>
          </cell>
          <cell r="AE170">
            <v>3.434</v>
          </cell>
          <cell r="AF170">
            <v>24.366</v>
          </cell>
        </row>
        <row r="171">
          <cell r="A171" t="str">
            <v>42016</v>
          </cell>
          <cell r="B171" t="str">
            <v>PGE</v>
          </cell>
          <cell r="D171">
            <v>4</v>
          </cell>
          <cell r="E171">
            <v>2016</v>
          </cell>
          <cell r="F171">
            <v>61.53</v>
          </cell>
          <cell r="G171">
            <v>16.7</v>
          </cell>
          <cell r="H171">
            <v>154.575</v>
          </cell>
          <cell r="I171">
            <v>40.197</v>
          </cell>
          <cell r="J171">
            <v>114.101</v>
          </cell>
          <cell r="K171">
            <v>7.283</v>
          </cell>
          <cell r="L171">
            <v>71.135</v>
          </cell>
          <cell r="M171">
            <v>50.185</v>
          </cell>
          <cell r="N171">
            <v>63.56</v>
          </cell>
          <cell r="O171">
            <v>47.496</v>
          </cell>
          <cell r="P171">
            <v>190.606</v>
          </cell>
          <cell r="Q171">
            <v>148.25</v>
          </cell>
          <cell r="R171">
            <v>965.618</v>
          </cell>
          <cell r="S171">
            <v>121.384</v>
          </cell>
          <cell r="T171">
            <v>1.502</v>
          </cell>
          <cell r="U171">
            <v>0.447</v>
          </cell>
          <cell r="V171">
            <v>3.753</v>
          </cell>
          <cell r="W171">
            <v>0.976</v>
          </cell>
          <cell r="X171">
            <v>3.121</v>
          </cell>
          <cell r="Y171">
            <v>0.15</v>
          </cell>
          <cell r="Z171">
            <v>1.301</v>
          </cell>
          <cell r="AA171">
            <v>1.115</v>
          </cell>
          <cell r="AB171">
            <v>2.473</v>
          </cell>
          <cell r="AC171">
            <v>1.141</v>
          </cell>
          <cell r="AD171">
            <v>5.001</v>
          </cell>
          <cell r="AE171">
            <v>3.438</v>
          </cell>
          <cell r="AF171">
            <v>24.418</v>
          </cell>
        </row>
        <row r="172">
          <cell r="A172" t="str">
            <v>42017</v>
          </cell>
          <cell r="B172" t="str">
            <v>PGE</v>
          </cell>
          <cell r="D172">
            <v>4</v>
          </cell>
          <cell r="E172">
            <v>2017</v>
          </cell>
          <cell r="F172">
            <v>62.536</v>
          </cell>
          <cell r="G172">
            <v>16.765</v>
          </cell>
          <cell r="H172">
            <v>156.701</v>
          </cell>
          <cell r="I172">
            <v>40.75</v>
          </cell>
          <cell r="J172">
            <v>116.365</v>
          </cell>
          <cell r="K172">
            <v>7.383</v>
          </cell>
          <cell r="L172">
            <v>71.48</v>
          </cell>
          <cell r="M172">
            <v>50.875</v>
          </cell>
          <cell r="N172">
            <v>66.171</v>
          </cell>
          <cell r="O172">
            <v>48.15</v>
          </cell>
          <cell r="P172">
            <v>193.227</v>
          </cell>
          <cell r="Q172">
            <v>150.289</v>
          </cell>
          <cell r="R172">
            <v>980.692</v>
          </cell>
          <cell r="S172">
            <v>123.74799999999999</v>
          </cell>
          <cell r="T172">
            <v>1.508</v>
          </cell>
          <cell r="U172">
            <v>0.439</v>
          </cell>
          <cell r="V172">
            <v>4.178</v>
          </cell>
          <cell r="W172">
            <v>1.087</v>
          </cell>
          <cell r="X172">
            <v>3.137</v>
          </cell>
          <cell r="Y172">
            <v>0.171</v>
          </cell>
          <cell r="Z172">
            <v>1.364</v>
          </cell>
          <cell r="AA172">
            <v>1.273</v>
          </cell>
          <cell r="AB172">
            <v>3.109</v>
          </cell>
          <cell r="AC172">
            <v>1.261</v>
          </cell>
          <cell r="AD172">
            <v>5.491</v>
          </cell>
          <cell r="AE172">
            <v>3.818</v>
          </cell>
          <cell r="AF172">
            <v>26.836</v>
          </cell>
        </row>
        <row r="173">
          <cell r="A173" t="str">
            <v>51975</v>
          </cell>
          <cell r="B173" t="str">
            <v>PGE</v>
          </cell>
          <cell r="D173">
            <v>5</v>
          </cell>
          <cell r="E173">
            <v>1975</v>
          </cell>
          <cell r="F173">
            <v>10.1818</v>
          </cell>
          <cell r="G173">
            <v>11.5473</v>
          </cell>
          <cell r="H173">
            <v>77.7655</v>
          </cell>
          <cell r="I173">
            <v>17.839</v>
          </cell>
          <cell r="J173">
            <v>50.2037</v>
          </cell>
          <cell r="K173">
            <v>3.152</v>
          </cell>
          <cell r="L173">
            <v>46.1551</v>
          </cell>
          <cell r="M173">
            <v>26.0056</v>
          </cell>
          <cell r="N173">
            <v>18.8854</v>
          </cell>
          <cell r="O173">
            <v>23.2019</v>
          </cell>
          <cell r="P173">
            <v>104.0407</v>
          </cell>
          <cell r="Q173">
            <v>79.4715</v>
          </cell>
          <cell r="R173">
            <v>468.44950000000006</v>
          </cell>
          <cell r="S173">
            <v>53.3557</v>
          </cell>
          <cell r="T173">
            <v>0.7186</v>
          </cell>
          <cell r="U173">
            <v>0.0971</v>
          </cell>
          <cell r="V173">
            <v>1.8851</v>
          </cell>
          <cell r="W173">
            <v>0.4324</v>
          </cell>
          <cell r="X173">
            <v>1.5908</v>
          </cell>
          <cell r="Y173">
            <v>0.0837</v>
          </cell>
          <cell r="Z173">
            <v>0.4118</v>
          </cell>
          <cell r="AA173">
            <v>0.5519</v>
          </cell>
          <cell r="AB173">
            <v>0.1433</v>
          </cell>
          <cell r="AC173">
            <v>0.6576</v>
          </cell>
          <cell r="AD173">
            <v>1.7706</v>
          </cell>
          <cell r="AE173">
            <v>4.8416</v>
          </cell>
          <cell r="AF173">
            <v>13.1845</v>
          </cell>
        </row>
        <row r="174">
          <cell r="A174" t="str">
            <v>51976</v>
          </cell>
          <cell r="B174" t="str">
            <v>PGE</v>
          </cell>
          <cell r="D174">
            <v>5</v>
          </cell>
          <cell r="E174">
            <v>1976</v>
          </cell>
          <cell r="F174">
            <v>10.7686</v>
          </cell>
          <cell r="G174">
            <v>11.681</v>
          </cell>
          <cell r="H174">
            <v>78.4407</v>
          </cell>
          <cell r="I174">
            <v>17.9939</v>
          </cell>
          <cell r="J174">
            <v>51.822</v>
          </cell>
          <cell r="K174">
            <v>3.3804</v>
          </cell>
          <cell r="L174">
            <v>46.7028</v>
          </cell>
          <cell r="M174">
            <v>26.7669</v>
          </cell>
          <cell r="N174">
            <v>19.1754</v>
          </cell>
          <cell r="O174">
            <v>23.3757</v>
          </cell>
          <cell r="P174">
            <v>105.1268</v>
          </cell>
          <cell r="Q174">
            <v>81.437</v>
          </cell>
          <cell r="R174">
            <v>476.6712</v>
          </cell>
          <cell r="S174">
            <v>55.202400000000004</v>
          </cell>
          <cell r="T174">
            <v>0.5936</v>
          </cell>
          <cell r="U174">
            <v>0.1486</v>
          </cell>
          <cell r="V174">
            <v>0.7871</v>
          </cell>
          <cell r="W174">
            <v>0.1806</v>
          </cell>
          <cell r="X174">
            <v>1.6925</v>
          </cell>
          <cell r="Y174">
            <v>0.2332</v>
          </cell>
          <cell r="Z174">
            <v>0.5727</v>
          </cell>
          <cell r="AA174">
            <v>0.7754</v>
          </cell>
          <cell r="AB174">
            <v>0.3004</v>
          </cell>
          <cell r="AC174">
            <v>0.198</v>
          </cell>
          <cell r="AD174">
            <v>1.2151</v>
          </cell>
          <cell r="AE174">
            <v>2.057</v>
          </cell>
          <cell r="AF174">
            <v>8.7542</v>
          </cell>
        </row>
        <row r="175">
          <cell r="A175" t="str">
            <v>51977</v>
          </cell>
          <cell r="B175" t="str">
            <v>PGE</v>
          </cell>
          <cell r="D175">
            <v>5</v>
          </cell>
          <cell r="E175">
            <v>1977</v>
          </cell>
          <cell r="F175">
            <v>11.3515</v>
          </cell>
          <cell r="G175">
            <v>11.8247</v>
          </cell>
          <cell r="H175">
            <v>79.9179</v>
          </cell>
          <cell r="I175">
            <v>18.3327</v>
          </cell>
          <cell r="J175">
            <v>53.4319</v>
          </cell>
          <cell r="K175">
            <v>3.464</v>
          </cell>
          <cell r="L175">
            <v>47.606</v>
          </cell>
          <cell r="M175">
            <v>27.6085</v>
          </cell>
          <cell r="N175">
            <v>19.9856</v>
          </cell>
          <cell r="O175">
            <v>23.4875</v>
          </cell>
          <cell r="P175">
            <v>105.8334</v>
          </cell>
          <cell r="Q175">
            <v>83.6172</v>
          </cell>
          <cell r="R175">
            <v>486.4608999999999</v>
          </cell>
          <cell r="S175">
            <v>56.8959</v>
          </cell>
          <cell r="T175">
            <v>0.5905</v>
          </cell>
          <cell r="U175">
            <v>0.1606</v>
          </cell>
          <cell r="V175">
            <v>1.6025</v>
          </cell>
          <cell r="W175">
            <v>0.3676</v>
          </cell>
          <cell r="X175">
            <v>1.6938</v>
          </cell>
          <cell r="Y175">
            <v>0.0891</v>
          </cell>
          <cell r="Z175">
            <v>0.9312</v>
          </cell>
          <cell r="AA175">
            <v>0.8576</v>
          </cell>
          <cell r="AB175">
            <v>0.8219</v>
          </cell>
          <cell r="AC175">
            <v>0.1386</v>
          </cell>
          <cell r="AD175">
            <v>0.8518</v>
          </cell>
          <cell r="AE175">
            <v>2.2805</v>
          </cell>
          <cell r="AF175">
            <v>10.3857</v>
          </cell>
        </row>
        <row r="176">
          <cell r="A176" t="str">
            <v>51978</v>
          </cell>
          <cell r="B176" t="str">
            <v>PGE</v>
          </cell>
          <cell r="D176">
            <v>5</v>
          </cell>
          <cell r="E176">
            <v>1978</v>
          </cell>
          <cell r="F176">
            <v>12.1047</v>
          </cell>
          <cell r="G176">
            <v>11.9811</v>
          </cell>
          <cell r="H176">
            <v>81.0601</v>
          </cell>
          <cell r="I176">
            <v>18.5947</v>
          </cell>
          <cell r="J176">
            <v>55.1096</v>
          </cell>
          <cell r="K176">
            <v>3.5512</v>
          </cell>
          <cell r="L176">
            <v>48.315</v>
          </cell>
          <cell r="M176">
            <v>27.9256</v>
          </cell>
          <cell r="N176">
            <v>20.3372</v>
          </cell>
          <cell r="O176">
            <v>23.7217</v>
          </cell>
          <cell r="P176">
            <v>106.6787</v>
          </cell>
          <cell r="Q176">
            <v>86.1759</v>
          </cell>
          <cell r="R176">
            <v>495.5555</v>
          </cell>
          <cell r="S176">
            <v>58.6608</v>
          </cell>
          <cell r="T176">
            <v>0.7617</v>
          </cell>
          <cell r="U176">
            <v>0.1755</v>
          </cell>
          <cell r="V176">
            <v>1.2845</v>
          </cell>
          <cell r="W176">
            <v>0.2946</v>
          </cell>
          <cell r="X176">
            <v>1.7724</v>
          </cell>
          <cell r="Y176">
            <v>0.0933</v>
          </cell>
          <cell r="Z176">
            <v>0.7404</v>
          </cell>
          <cell r="AA176">
            <v>0.3349</v>
          </cell>
          <cell r="AB176">
            <v>0.365</v>
          </cell>
          <cell r="AC176">
            <v>0.2643</v>
          </cell>
          <cell r="AD176">
            <v>1.0091</v>
          </cell>
          <cell r="AE176">
            <v>2.6722</v>
          </cell>
          <cell r="AF176">
            <v>9.767900000000001</v>
          </cell>
        </row>
        <row r="177">
          <cell r="A177" t="str">
            <v>51979</v>
          </cell>
          <cell r="B177" t="str">
            <v>PGE</v>
          </cell>
          <cell r="D177">
            <v>5</v>
          </cell>
          <cell r="E177">
            <v>1979</v>
          </cell>
          <cell r="F177">
            <v>12.922</v>
          </cell>
          <cell r="G177">
            <v>12.2411</v>
          </cell>
          <cell r="H177">
            <v>82.445</v>
          </cell>
          <cell r="I177">
            <v>18.9124</v>
          </cell>
          <cell r="J177">
            <v>57.3794</v>
          </cell>
          <cell r="K177">
            <v>3.6694</v>
          </cell>
          <cell r="L177">
            <v>48.5344</v>
          </cell>
          <cell r="M177">
            <v>28.219</v>
          </cell>
          <cell r="N177">
            <v>20.8665</v>
          </cell>
          <cell r="O177">
            <v>23.7823</v>
          </cell>
          <cell r="P177">
            <v>107.5882</v>
          </cell>
          <cell r="Q177">
            <v>88.6143</v>
          </cell>
          <cell r="R177">
            <v>505.17400000000004</v>
          </cell>
          <cell r="S177">
            <v>61.0488</v>
          </cell>
          <cell r="T177">
            <v>0.8271</v>
          </cell>
          <cell r="U177">
            <v>0.2816</v>
          </cell>
          <cell r="V177">
            <v>1.5451</v>
          </cell>
          <cell r="W177">
            <v>0.3544</v>
          </cell>
          <cell r="X177">
            <v>2.3767</v>
          </cell>
          <cell r="Y177">
            <v>0.1251</v>
          </cell>
          <cell r="Z177">
            <v>0.2541</v>
          </cell>
          <cell r="AA177">
            <v>0.3127</v>
          </cell>
          <cell r="AB177">
            <v>0.5437</v>
          </cell>
          <cell r="AC177">
            <v>0.0948</v>
          </cell>
          <cell r="AD177">
            <v>1.0946</v>
          </cell>
          <cell r="AE177">
            <v>2.5669</v>
          </cell>
          <cell r="AF177">
            <v>10.376800000000001</v>
          </cell>
        </row>
        <row r="178">
          <cell r="A178" t="str">
            <v>51980</v>
          </cell>
          <cell r="B178" t="str">
            <v>PGE</v>
          </cell>
          <cell r="D178">
            <v>5</v>
          </cell>
          <cell r="E178">
            <v>1980</v>
          </cell>
          <cell r="F178">
            <v>14.0991</v>
          </cell>
          <cell r="G178">
            <v>12.3537</v>
          </cell>
          <cell r="H178">
            <v>84.5039</v>
          </cell>
          <cell r="I178">
            <v>19.3847</v>
          </cell>
          <cell r="J178">
            <v>60.2675</v>
          </cell>
          <cell r="K178">
            <v>3.904</v>
          </cell>
          <cell r="L178">
            <v>48.6908</v>
          </cell>
          <cell r="M178">
            <v>28.4773</v>
          </cell>
          <cell r="N178">
            <v>21.5534</v>
          </cell>
          <cell r="O178">
            <v>23.9014</v>
          </cell>
          <cell r="P178">
            <v>108.5896</v>
          </cell>
          <cell r="Q178">
            <v>92.0703</v>
          </cell>
          <cell r="R178">
            <v>517.7957</v>
          </cell>
          <cell r="S178">
            <v>64.1715</v>
          </cell>
          <cell r="T178">
            <v>1.1882</v>
          </cell>
          <cell r="U178">
            <v>0.1371</v>
          </cell>
          <cell r="V178">
            <v>2.2399</v>
          </cell>
          <cell r="W178">
            <v>0.5138</v>
          </cell>
          <cell r="X178">
            <v>3.0095</v>
          </cell>
          <cell r="Y178">
            <v>0.2424</v>
          </cell>
          <cell r="Z178">
            <v>0.1945</v>
          </cell>
          <cell r="AA178">
            <v>0.2796</v>
          </cell>
          <cell r="AB178">
            <v>0.7032</v>
          </cell>
          <cell r="AC178">
            <v>0.1575</v>
          </cell>
          <cell r="AD178">
            <v>1.2106</v>
          </cell>
          <cell r="AE178">
            <v>3.6009</v>
          </cell>
          <cell r="AF178">
            <v>13.4772</v>
          </cell>
        </row>
        <row r="179">
          <cell r="A179" t="str">
            <v>51981</v>
          </cell>
          <cell r="B179" t="str">
            <v>PGE</v>
          </cell>
          <cell r="D179">
            <v>5</v>
          </cell>
          <cell r="E179">
            <v>1981</v>
          </cell>
          <cell r="F179">
            <v>15.1385</v>
          </cell>
          <cell r="G179">
            <v>12.4456</v>
          </cell>
          <cell r="H179">
            <v>86.6236</v>
          </cell>
          <cell r="I179">
            <v>19.871</v>
          </cell>
          <cell r="J179">
            <v>63.4825</v>
          </cell>
          <cell r="K179">
            <v>4.0871</v>
          </cell>
          <cell r="L179">
            <v>48.7437</v>
          </cell>
          <cell r="M179">
            <v>28.6987</v>
          </cell>
          <cell r="N179">
            <v>22.1524</v>
          </cell>
          <cell r="O179">
            <v>24.0258</v>
          </cell>
          <cell r="P179">
            <v>110.1784</v>
          </cell>
          <cell r="Q179">
            <v>96.6027</v>
          </cell>
          <cell r="R179">
            <v>532.05</v>
          </cell>
          <cell r="S179">
            <v>67.56960000000001</v>
          </cell>
          <cell r="T179">
            <v>1.0524</v>
          </cell>
          <cell r="U179">
            <v>0.1195</v>
          </cell>
          <cell r="V179">
            <v>2.3245</v>
          </cell>
          <cell r="W179">
            <v>0.5332</v>
          </cell>
          <cell r="X179">
            <v>3.3524</v>
          </cell>
          <cell r="Y179">
            <v>0.1919</v>
          </cell>
          <cell r="Z179">
            <v>0.0949</v>
          </cell>
          <cell r="AA179">
            <v>0.245</v>
          </cell>
          <cell r="AB179">
            <v>0.6172</v>
          </cell>
          <cell r="AC179">
            <v>0.1678</v>
          </cell>
          <cell r="AD179">
            <v>1.8249</v>
          </cell>
          <cell r="AE179">
            <v>4.6969</v>
          </cell>
          <cell r="AF179">
            <v>15.220600000000001</v>
          </cell>
        </row>
        <row r="180">
          <cell r="A180" t="str">
            <v>51982</v>
          </cell>
          <cell r="B180" t="str">
            <v>PGE</v>
          </cell>
          <cell r="D180">
            <v>5</v>
          </cell>
          <cell r="E180">
            <v>1982</v>
          </cell>
          <cell r="F180">
            <v>16.027</v>
          </cell>
          <cell r="G180">
            <v>12.547</v>
          </cell>
          <cell r="H180">
            <v>87.888</v>
          </cell>
          <cell r="I180">
            <v>20.161</v>
          </cell>
          <cell r="J180">
            <v>65.853</v>
          </cell>
          <cell r="K180">
            <v>4.21</v>
          </cell>
          <cell r="L180">
            <v>48.762</v>
          </cell>
          <cell r="M180">
            <v>28.801</v>
          </cell>
          <cell r="N180">
            <v>22.528</v>
          </cell>
          <cell r="O180">
            <v>24.376</v>
          </cell>
          <cell r="P180">
            <v>110.731</v>
          </cell>
          <cell r="Q180">
            <v>100.837</v>
          </cell>
          <cell r="R180">
            <v>542.721</v>
          </cell>
          <cell r="S180">
            <v>70.06299999999999</v>
          </cell>
          <cell r="T180">
            <v>0.9029</v>
          </cell>
          <cell r="U180">
            <v>0.1324</v>
          </cell>
          <cell r="V180">
            <v>1.4951</v>
          </cell>
          <cell r="W180">
            <v>0.343</v>
          </cell>
          <cell r="X180">
            <v>2.5258</v>
          </cell>
          <cell r="Y180">
            <v>0.1329</v>
          </cell>
          <cell r="Z180">
            <v>0.065</v>
          </cell>
          <cell r="AA180">
            <v>0.1285</v>
          </cell>
          <cell r="AB180">
            <v>0.3957</v>
          </cell>
          <cell r="AC180">
            <v>0.399</v>
          </cell>
          <cell r="AD180">
            <v>0.8196</v>
          </cell>
          <cell r="AE180">
            <v>4.4209</v>
          </cell>
          <cell r="AF180">
            <v>11.7608</v>
          </cell>
        </row>
        <row r="181">
          <cell r="A181" t="str">
            <v>51983</v>
          </cell>
          <cell r="B181" t="str">
            <v>PGE</v>
          </cell>
          <cell r="D181">
            <v>5</v>
          </cell>
          <cell r="E181">
            <v>1983</v>
          </cell>
          <cell r="F181">
            <v>16.7079</v>
          </cell>
          <cell r="G181">
            <v>12.5707</v>
          </cell>
          <cell r="H181">
            <v>88.7722</v>
          </cell>
          <cell r="I181">
            <v>20.3638</v>
          </cell>
          <cell r="J181">
            <v>68.394</v>
          </cell>
          <cell r="K181">
            <v>4.3417</v>
          </cell>
          <cell r="L181">
            <v>48.7806</v>
          </cell>
          <cell r="M181">
            <v>28.8688</v>
          </cell>
          <cell r="N181">
            <v>22.9637</v>
          </cell>
          <cell r="O181">
            <v>25.4314</v>
          </cell>
          <cell r="P181">
            <v>111.5048</v>
          </cell>
          <cell r="Q181">
            <v>107.1752</v>
          </cell>
          <cell r="R181">
            <v>555.8748</v>
          </cell>
          <cell r="S181">
            <v>72.73570000000001</v>
          </cell>
          <cell r="T181">
            <v>0.6969</v>
          </cell>
          <cell r="U181">
            <v>0.0586</v>
          </cell>
          <cell r="V181">
            <v>1.1428</v>
          </cell>
          <cell r="W181">
            <v>0.2622</v>
          </cell>
          <cell r="X181">
            <v>2.7147</v>
          </cell>
          <cell r="Y181">
            <v>0.1429</v>
          </cell>
          <cell r="Z181">
            <v>0.0703</v>
          </cell>
          <cell r="AA181">
            <v>0.0968</v>
          </cell>
          <cell r="AB181">
            <v>0.4577</v>
          </cell>
          <cell r="AC181">
            <v>1.1107</v>
          </cell>
          <cell r="AD181">
            <v>1.0736</v>
          </cell>
          <cell r="AE181">
            <v>6.548</v>
          </cell>
          <cell r="AF181">
            <v>14.3752</v>
          </cell>
        </row>
        <row r="182">
          <cell r="A182" t="str">
            <v>51984</v>
          </cell>
          <cell r="B182" t="str">
            <v>PGE</v>
          </cell>
          <cell r="D182">
            <v>5</v>
          </cell>
          <cell r="E182">
            <v>1984</v>
          </cell>
          <cell r="F182">
            <v>17.7502</v>
          </cell>
          <cell r="G182">
            <v>12.6396</v>
          </cell>
          <cell r="H182">
            <v>89.5286</v>
          </cell>
          <cell r="I182">
            <v>20.5373</v>
          </cell>
          <cell r="J182">
            <v>70.1133</v>
          </cell>
          <cell r="K182">
            <v>4.4468</v>
          </cell>
          <cell r="L182">
            <v>48.8776</v>
          </cell>
          <cell r="M182">
            <v>28.9939</v>
          </cell>
          <cell r="N182">
            <v>23.5064</v>
          </cell>
          <cell r="O182">
            <v>26.673</v>
          </cell>
          <cell r="P182">
            <v>112.3731</v>
          </cell>
          <cell r="Q182">
            <v>112.3214</v>
          </cell>
          <cell r="R182">
            <v>567.7611999999999</v>
          </cell>
          <cell r="S182">
            <v>74.56009999999999</v>
          </cell>
          <cell r="T182">
            <v>1.0601</v>
          </cell>
          <cell r="U182">
            <v>0.1082</v>
          </cell>
          <cell r="V182">
            <v>1.0468</v>
          </cell>
          <cell r="W182">
            <v>0.2401</v>
          </cell>
          <cell r="X182">
            <v>1.9148</v>
          </cell>
          <cell r="Y182">
            <v>0.1176</v>
          </cell>
          <cell r="Z182">
            <v>0.1544</v>
          </cell>
          <cell r="AA182">
            <v>0.1571</v>
          </cell>
          <cell r="AB182">
            <v>0.5672</v>
          </cell>
          <cell r="AC182">
            <v>1.3045</v>
          </cell>
          <cell r="AD182">
            <v>1.2061</v>
          </cell>
          <cell r="AE182">
            <v>5.3844</v>
          </cell>
          <cell r="AF182">
            <v>13.2613</v>
          </cell>
        </row>
        <row r="183">
          <cell r="A183" t="str">
            <v>51985</v>
          </cell>
          <cell r="B183" t="str">
            <v>PGE</v>
          </cell>
          <cell r="D183">
            <v>5</v>
          </cell>
          <cell r="E183">
            <v>1985</v>
          </cell>
          <cell r="F183">
            <v>18.5236</v>
          </cell>
          <cell r="G183">
            <v>12.7359</v>
          </cell>
          <cell r="H183">
            <v>90.1387</v>
          </cell>
          <cell r="I183">
            <v>20.6773</v>
          </cell>
          <cell r="J183">
            <v>72.3532</v>
          </cell>
          <cell r="K183">
            <v>4.6994</v>
          </cell>
          <cell r="L183">
            <v>48.9346</v>
          </cell>
          <cell r="M183">
            <v>29.0448</v>
          </cell>
          <cell r="N183">
            <v>23.9191</v>
          </cell>
          <cell r="O183">
            <v>27.8196</v>
          </cell>
          <cell r="P183">
            <v>114.2695</v>
          </cell>
          <cell r="Q183">
            <v>120.5862</v>
          </cell>
          <cell r="R183">
            <v>583.7019</v>
          </cell>
          <cell r="S183">
            <v>77.0526</v>
          </cell>
          <cell r="T183">
            <v>0.7938</v>
          </cell>
          <cell r="U183">
            <v>0.1406</v>
          </cell>
          <cell r="V183">
            <v>0.9359</v>
          </cell>
          <cell r="W183">
            <v>0.2147</v>
          </cell>
          <cell r="X183">
            <v>2.4587</v>
          </cell>
          <cell r="Y183">
            <v>0.2667</v>
          </cell>
          <cell r="Z183">
            <v>0.1207</v>
          </cell>
          <cell r="AA183">
            <v>0.0865</v>
          </cell>
          <cell r="AB183">
            <v>0.4399</v>
          </cell>
          <cell r="AC183">
            <v>1.2176</v>
          </cell>
          <cell r="AD183">
            <v>2.2767</v>
          </cell>
          <cell r="AE183">
            <v>8.5312</v>
          </cell>
          <cell r="AF183">
            <v>17.482999999999997</v>
          </cell>
        </row>
        <row r="184">
          <cell r="A184" t="str">
            <v>51986</v>
          </cell>
          <cell r="B184" t="str">
            <v>PGE</v>
          </cell>
          <cell r="D184">
            <v>5</v>
          </cell>
          <cell r="E184">
            <v>1986</v>
          </cell>
          <cell r="F184">
            <v>19.3034</v>
          </cell>
          <cell r="G184">
            <v>12.8792</v>
          </cell>
          <cell r="H184">
            <v>91.2965</v>
          </cell>
          <cell r="I184">
            <v>20.9429</v>
          </cell>
          <cell r="J184">
            <v>75.0823</v>
          </cell>
          <cell r="K184">
            <v>5.04</v>
          </cell>
          <cell r="L184">
            <v>48.9641</v>
          </cell>
          <cell r="M184">
            <v>29.1323</v>
          </cell>
          <cell r="N184">
            <v>24.728</v>
          </cell>
          <cell r="O184">
            <v>29.6509</v>
          </cell>
          <cell r="P184">
            <v>116.7034</v>
          </cell>
          <cell r="Q184">
            <v>130.2475</v>
          </cell>
          <cell r="R184">
            <v>603.9704999999999</v>
          </cell>
          <cell r="S184">
            <v>80.12230000000001</v>
          </cell>
          <cell r="T184">
            <v>0.8023</v>
          </cell>
          <cell r="U184">
            <v>0.193</v>
          </cell>
          <cell r="V184">
            <v>1.5231</v>
          </cell>
          <cell r="W184">
            <v>0.3494</v>
          </cell>
          <cell r="X184">
            <v>2.9749</v>
          </cell>
          <cell r="Y184">
            <v>0.3566</v>
          </cell>
          <cell r="Z184">
            <v>0.1002</v>
          </cell>
          <cell r="AA184">
            <v>0.1269</v>
          </cell>
          <cell r="AB184">
            <v>0.8389</v>
          </cell>
          <cell r="AC184">
            <v>1.9109</v>
          </cell>
          <cell r="AD184">
            <v>2.8624</v>
          </cell>
          <cell r="AE184">
            <v>9.9639</v>
          </cell>
          <cell r="AF184">
            <v>22.002499999999998</v>
          </cell>
        </row>
        <row r="185">
          <cell r="A185" t="str">
            <v>51987</v>
          </cell>
          <cell r="B185" t="str">
            <v>PGE</v>
          </cell>
          <cell r="D185">
            <v>5</v>
          </cell>
          <cell r="E185">
            <v>1987</v>
          </cell>
          <cell r="F185">
            <v>20.1274</v>
          </cell>
          <cell r="G185">
            <v>12.9429</v>
          </cell>
          <cell r="H185">
            <v>91.9746</v>
          </cell>
          <cell r="I185">
            <v>21.0984</v>
          </cell>
          <cell r="J185">
            <v>78.114</v>
          </cell>
          <cell r="K185">
            <v>5.2258</v>
          </cell>
          <cell r="L185">
            <v>49.0652</v>
          </cell>
          <cell r="M185">
            <v>29.234</v>
          </cell>
          <cell r="N185">
            <v>24.8904</v>
          </cell>
          <cell r="O185">
            <v>32.4968</v>
          </cell>
          <cell r="P185">
            <v>118.764</v>
          </cell>
          <cell r="Q185">
            <v>137.4927</v>
          </cell>
          <cell r="R185">
            <v>621.4262</v>
          </cell>
          <cell r="S185">
            <v>83.3398</v>
          </cell>
          <cell r="T185">
            <v>0.8493</v>
          </cell>
          <cell r="U185">
            <v>0.1196</v>
          </cell>
          <cell r="V185">
            <v>1.0878</v>
          </cell>
          <cell r="W185">
            <v>0.2495</v>
          </cell>
          <cell r="X185">
            <v>3.3076</v>
          </cell>
          <cell r="Y185">
            <v>0.2038</v>
          </cell>
          <cell r="Z185">
            <v>0.1794</v>
          </cell>
          <cell r="AA185">
            <v>0.1454</v>
          </cell>
          <cell r="AB185">
            <v>0.196</v>
          </cell>
          <cell r="AC185">
            <v>2.9358</v>
          </cell>
          <cell r="AD185">
            <v>2.5424</v>
          </cell>
          <cell r="AE185">
            <v>7.586</v>
          </cell>
          <cell r="AF185">
            <v>19.4026</v>
          </cell>
        </row>
        <row r="186">
          <cell r="A186" t="str">
            <v>51988</v>
          </cell>
          <cell r="B186" t="str">
            <v>PGE</v>
          </cell>
          <cell r="D186">
            <v>5</v>
          </cell>
          <cell r="E186">
            <v>1988</v>
          </cell>
          <cell r="F186">
            <v>20.6853</v>
          </cell>
          <cell r="G186">
            <v>12.9429</v>
          </cell>
          <cell r="H186">
            <v>93.7025</v>
          </cell>
          <cell r="I186">
            <v>21.4948</v>
          </cell>
          <cell r="J186">
            <v>81.4586</v>
          </cell>
          <cell r="K186">
            <v>5.4031</v>
          </cell>
          <cell r="L186">
            <v>49.0652</v>
          </cell>
          <cell r="M186">
            <v>29.3125</v>
          </cell>
          <cell r="N186">
            <v>25.2781</v>
          </cell>
          <cell r="O186">
            <v>33.9192</v>
          </cell>
          <cell r="P186">
            <v>120.8953</v>
          </cell>
          <cell r="Q186">
            <v>141.6526</v>
          </cell>
          <cell r="R186">
            <v>635.8101</v>
          </cell>
          <cell r="S186">
            <v>86.8617</v>
          </cell>
          <cell r="T186">
            <v>0.5861</v>
          </cell>
          <cell r="U186">
            <v>0.0622</v>
          </cell>
          <cell r="V186">
            <v>2.1855</v>
          </cell>
          <cell r="W186">
            <v>0.5013</v>
          </cell>
          <cell r="X186">
            <v>3.6535</v>
          </cell>
          <cell r="Y186">
            <v>0.1973</v>
          </cell>
          <cell r="Z186">
            <v>0.0664</v>
          </cell>
          <cell r="AA186">
            <v>0.127</v>
          </cell>
          <cell r="AB186">
            <v>0.4242</v>
          </cell>
          <cell r="AC186">
            <v>1.5242</v>
          </cell>
          <cell r="AD186">
            <v>2.6711</v>
          </cell>
          <cell r="AE186">
            <v>4.5388</v>
          </cell>
          <cell r="AF186">
            <v>16.537599999999998</v>
          </cell>
        </row>
        <row r="187">
          <cell r="A187" t="str">
            <v>51989</v>
          </cell>
          <cell r="B187" t="str">
            <v>PGE</v>
          </cell>
          <cell r="D187">
            <v>5</v>
          </cell>
          <cell r="E187">
            <v>1989</v>
          </cell>
          <cell r="F187">
            <v>21.3075</v>
          </cell>
          <cell r="G187">
            <v>13.0126</v>
          </cell>
          <cell r="H187">
            <v>95.2092</v>
          </cell>
          <cell r="I187">
            <v>21.8404</v>
          </cell>
          <cell r="J187">
            <v>84.5637</v>
          </cell>
          <cell r="K187">
            <v>5.5672</v>
          </cell>
          <cell r="L187">
            <v>49.0652</v>
          </cell>
          <cell r="M187">
            <v>29.8394</v>
          </cell>
          <cell r="N187">
            <v>25.7506</v>
          </cell>
          <cell r="O187">
            <v>34.5099</v>
          </cell>
          <cell r="P187">
            <v>121.4963</v>
          </cell>
          <cell r="Q187">
            <v>143.994</v>
          </cell>
          <cell r="R187">
            <v>646.1560000000001</v>
          </cell>
          <cell r="S187">
            <v>90.1309</v>
          </cell>
          <cell r="T187">
            <v>0.6535</v>
          </cell>
          <cell r="U187">
            <v>0.1401</v>
          </cell>
          <cell r="V187">
            <v>2.0186</v>
          </cell>
          <cell r="W187">
            <v>0.463</v>
          </cell>
          <cell r="X187">
            <v>3.4504</v>
          </cell>
          <cell r="Y187">
            <v>0.1863</v>
          </cell>
          <cell r="Z187">
            <v>0.1043</v>
          </cell>
          <cell r="AA187">
            <v>0.5805</v>
          </cell>
          <cell r="AB187">
            <v>0.5131</v>
          </cell>
          <cell r="AC187">
            <v>0.7029</v>
          </cell>
          <cell r="AD187">
            <v>1.2055</v>
          </cell>
          <cell r="AE187">
            <v>2.7614</v>
          </cell>
          <cell r="AF187">
            <v>12.7796</v>
          </cell>
        </row>
        <row r="188">
          <cell r="A188" t="str">
            <v>51990</v>
          </cell>
          <cell r="B188" t="str">
            <v>PGE</v>
          </cell>
          <cell r="D188">
            <v>5</v>
          </cell>
          <cell r="E188">
            <v>1990</v>
          </cell>
          <cell r="F188">
            <v>21.8459</v>
          </cell>
          <cell r="G188">
            <v>13.025</v>
          </cell>
          <cell r="H188">
            <v>96.4616</v>
          </cell>
          <cell r="I188">
            <v>22.1277</v>
          </cell>
          <cell r="J188">
            <v>86.7383</v>
          </cell>
          <cell r="K188">
            <v>5.6771</v>
          </cell>
          <cell r="L188">
            <v>49.2222</v>
          </cell>
          <cell r="M188">
            <v>30.3038</v>
          </cell>
          <cell r="N188">
            <v>26.3972</v>
          </cell>
          <cell r="O188">
            <v>35.1746</v>
          </cell>
          <cell r="P188">
            <v>122.2066</v>
          </cell>
          <cell r="Q188">
            <v>147.4545</v>
          </cell>
          <cell r="R188">
            <v>656.6345</v>
          </cell>
          <cell r="S188">
            <v>92.41539999999999</v>
          </cell>
          <cell r="T188">
            <v>0.5733</v>
          </cell>
          <cell r="U188">
            <v>0.0907</v>
          </cell>
          <cell r="V188">
            <v>1.8225</v>
          </cell>
          <cell r="W188">
            <v>0.4181</v>
          </cell>
          <cell r="X188">
            <v>2.5591</v>
          </cell>
          <cell r="Y188">
            <v>0.1347</v>
          </cell>
          <cell r="Z188">
            <v>0.2755</v>
          </cell>
          <cell r="AA188">
            <v>0.5242</v>
          </cell>
          <cell r="AB188">
            <v>0.6916</v>
          </cell>
          <cell r="AC188">
            <v>0.7889</v>
          </cell>
          <cell r="AD188">
            <v>1.3844</v>
          </cell>
          <cell r="AE188">
            <v>3.9269</v>
          </cell>
          <cell r="AF188">
            <v>13.1899</v>
          </cell>
        </row>
        <row r="189">
          <cell r="A189" t="str">
            <v>51991</v>
          </cell>
          <cell r="B189" t="str">
            <v>PGE</v>
          </cell>
          <cell r="D189">
            <v>5</v>
          </cell>
          <cell r="E189">
            <v>1991</v>
          </cell>
          <cell r="F189">
            <v>22.2511</v>
          </cell>
          <cell r="G189">
            <v>13.025</v>
          </cell>
          <cell r="H189">
            <v>97.4968</v>
          </cell>
          <cell r="I189">
            <v>22.3652</v>
          </cell>
          <cell r="J189">
            <v>88.0139</v>
          </cell>
          <cell r="K189">
            <v>5.7392</v>
          </cell>
          <cell r="L189">
            <v>49.4682</v>
          </cell>
          <cell r="M189">
            <v>30.8065</v>
          </cell>
          <cell r="N189">
            <v>27.2802</v>
          </cell>
          <cell r="O189">
            <v>35.5577</v>
          </cell>
          <cell r="P189">
            <v>123.0813</v>
          </cell>
          <cell r="Q189">
            <v>148.9453</v>
          </cell>
          <cell r="R189">
            <v>664.0304</v>
          </cell>
          <cell r="S189">
            <v>93.7531</v>
          </cell>
          <cell r="T189">
            <v>0.4439</v>
          </cell>
          <cell r="U189">
            <v>0.0683</v>
          </cell>
          <cell r="V189">
            <v>1.6687</v>
          </cell>
          <cell r="W189">
            <v>0.3828</v>
          </cell>
          <cell r="X189">
            <v>1.7021</v>
          </cell>
          <cell r="Y189">
            <v>0.0896</v>
          </cell>
          <cell r="Z189">
            <v>0.3639</v>
          </cell>
          <cell r="AA189">
            <v>0.5688</v>
          </cell>
          <cell r="AB189">
            <v>0.9328</v>
          </cell>
          <cell r="AC189">
            <v>0.5215</v>
          </cell>
          <cell r="AD189">
            <v>1.6271</v>
          </cell>
          <cell r="AE189">
            <v>2.0115</v>
          </cell>
          <cell r="AF189">
            <v>10.381</v>
          </cell>
        </row>
        <row r="190">
          <cell r="A190" t="str">
            <v>51992</v>
          </cell>
          <cell r="B190" t="str">
            <v>PGE</v>
          </cell>
          <cell r="D190">
            <v>5</v>
          </cell>
          <cell r="E190">
            <v>1992</v>
          </cell>
          <cell r="F190">
            <v>22.7337</v>
          </cell>
          <cell r="G190">
            <v>13.025</v>
          </cell>
          <cell r="H190">
            <v>98.243</v>
          </cell>
          <cell r="I190">
            <v>22.5364</v>
          </cell>
          <cell r="J190">
            <v>88.8006</v>
          </cell>
          <cell r="K190">
            <v>5.8058</v>
          </cell>
          <cell r="L190">
            <v>49.6628</v>
          </cell>
          <cell r="M190">
            <v>30.8065</v>
          </cell>
          <cell r="N190">
            <v>27.4373</v>
          </cell>
          <cell r="O190">
            <v>35.6048</v>
          </cell>
          <cell r="P190">
            <v>123.529</v>
          </cell>
          <cell r="Q190">
            <v>149.251</v>
          </cell>
          <cell r="R190">
            <v>667.4359</v>
          </cell>
          <cell r="S190">
            <v>94.60640000000001</v>
          </cell>
          <cell r="T190">
            <v>0.5253</v>
          </cell>
          <cell r="U190">
            <v>0.0898</v>
          </cell>
          <cell r="V190">
            <v>1.4484</v>
          </cell>
          <cell r="W190">
            <v>0.3323</v>
          </cell>
          <cell r="X190">
            <v>1.2589</v>
          </cell>
          <cell r="Y190">
            <v>0.0971</v>
          </cell>
          <cell r="Z190">
            <v>0.325</v>
          </cell>
          <cell r="AA190">
            <v>0.0578</v>
          </cell>
          <cell r="AB190">
            <v>0.2123</v>
          </cell>
          <cell r="AC190">
            <v>0.2006</v>
          </cell>
          <cell r="AD190">
            <v>1.2858</v>
          </cell>
          <cell r="AE190">
            <v>0.8819</v>
          </cell>
          <cell r="AF190">
            <v>6.7152</v>
          </cell>
        </row>
        <row r="191">
          <cell r="A191" t="str">
            <v>51993</v>
          </cell>
          <cell r="B191" t="str">
            <v>PGE</v>
          </cell>
          <cell r="D191">
            <v>5</v>
          </cell>
          <cell r="E191">
            <v>1993</v>
          </cell>
          <cell r="F191">
            <v>23.1539</v>
          </cell>
          <cell r="G191">
            <v>13.025</v>
          </cell>
          <cell r="H191">
            <v>98.5522</v>
          </cell>
          <cell r="I191">
            <v>22.6073</v>
          </cell>
          <cell r="J191">
            <v>88.8204</v>
          </cell>
          <cell r="K191">
            <v>5.8141</v>
          </cell>
          <cell r="L191">
            <v>49.8782</v>
          </cell>
          <cell r="M191">
            <v>31.0646</v>
          </cell>
          <cell r="N191">
            <v>27.7118</v>
          </cell>
          <cell r="O191">
            <v>35.6048</v>
          </cell>
          <cell r="P191">
            <v>124.5226</v>
          </cell>
          <cell r="Q191">
            <v>150.5835</v>
          </cell>
          <cell r="R191">
            <v>671.3384</v>
          </cell>
          <cell r="S191">
            <v>94.6345</v>
          </cell>
          <cell r="T191">
            <v>0.4677</v>
          </cell>
          <cell r="U191">
            <v>0.1254</v>
          </cell>
          <cell r="V191">
            <v>1.0855</v>
          </cell>
          <cell r="W191">
            <v>0.249</v>
          </cell>
          <cell r="X191">
            <v>0.5416</v>
          </cell>
          <cell r="Y191">
            <v>0.042</v>
          </cell>
          <cell r="Z191">
            <v>0.3594</v>
          </cell>
          <cell r="AA191">
            <v>0.3536</v>
          </cell>
          <cell r="AB191">
            <v>0.3347</v>
          </cell>
          <cell r="AC191">
            <v>0.0824</v>
          </cell>
          <cell r="AD191">
            <v>1.9246</v>
          </cell>
          <cell r="AE191">
            <v>1.9697</v>
          </cell>
          <cell r="AF191">
            <v>7.535599999999999</v>
          </cell>
        </row>
        <row r="192">
          <cell r="A192" t="str">
            <v>51994</v>
          </cell>
          <cell r="B192" t="str">
            <v>PGE</v>
          </cell>
          <cell r="D192">
            <v>5</v>
          </cell>
          <cell r="E192">
            <v>1994</v>
          </cell>
          <cell r="F192">
            <v>23.4444</v>
          </cell>
          <cell r="G192">
            <v>13.025</v>
          </cell>
          <cell r="H192">
            <v>98.8544</v>
          </cell>
          <cell r="I192">
            <v>22.6766</v>
          </cell>
          <cell r="J192">
            <v>88.8204</v>
          </cell>
          <cell r="K192">
            <v>5.8141</v>
          </cell>
          <cell r="L192">
            <v>50.0124</v>
          </cell>
          <cell r="M192">
            <v>31.3607</v>
          </cell>
          <cell r="N192">
            <v>28.2367</v>
          </cell>
          <cell r="O192">
            <v>35.6048</v>
          </cell>
          <cell r="P192">
            <v>124.6699</v>
          </cell>
          <cell r="Q192">
            <v>151.3586</v>
          </cell>
          <cell r="R192">
            <v>673.878</v>
          </cell>
          <cell r="S192">
            <v>94.6345</v>
          </cell>
          <cell r="T192">
            <v>0.3429</v>
          </cell>
          <cell r="U192">
            <v>0.0472</v>
          </cell>
          <cell r="V192">
            <v>1.158</v>
          </cell>
          <cell r="W192">
            <v>0.2656</v>
          </cell>
          <cell r="X192">
            <v>0.1043</v>
          </cell>
          <cell r="Y192">
            <v>0.0211</v>
          </cell>
          <cell r="Z192">
            <v>0.2933</v>
          </cell>
          <cell r="AA192">
            <v>0.385</v>
          </cell>
          <cell r="AB192">
            <v>0.5912</v>
          </cell>
          <cell r="AC192">
            <v>0.0458</v>
          </cell>
          <cell r="AD192">
            <v>1.18</v>
          </cell>
          <cell r="AE192">
            <v>1.4805</v>
          </cell>
          <cell r="AF192">
            <v>5.914899999999999</v>
          </cell>
        </row>
        <row r="193">
          <cell r="A193" t="str">
            <v>51995</v>
          </cell>
          <cell r="B193" t="str">
            <v>PGE</v>
          </cell>
          <cell r="D193">
            <v>5</v>
          </cell>
          <cell r="E193">
            <v>1995</v>
          </cell>
          <cell r="F193">
            <v>23.6844</v>
          </cell>
          <cell r="G193">
            <v>13.025</v>
          </cell>
          <cell r="H193">
            <v>99.8443</v>
          </cell>
          <cell r="I193">
            <v>22.9037</v>
          </cell>
          <cell r="J193">
            <v>88.8204</v>
          </cell>
          <cell r="K193">
            <v>5.8141</v>
          </cell>
          <cell r="L193">
            <v>50.1953</v>
          </cell>
          <cell r="M193">
            <v>31.8306</v>
          </cell>
          <cell r="N193">
            <v>28.635</v>
          </cell>
          <cell r="O193">
            <v>35.6048</v>
          </cell>
          <cell r="P193">
            <v>124.9786</v>
          </cell>
          <cell r="Q193">
            <v>151.3586</v>
          </cell>
          <cell r="R193">
            <v>676.6948</v>
          </cell>
          <cell r="S193">
            <v>94.6345</v>
          </cell>
          <cell r="T193">
            <v>0.2978</v>
          </cell>
          <cell r="U193">
            <v>0.0661</v>
          </cell>
          <cell r="V193">
            <v>1.9305</v>
          </cell>
          <cell r="W193">
            <v>0.4428</v>
          </cell>
          <cell r="X193">
            <v>0.5649</v>
          </cell>
          <cell r="Y193">
            <v>0.0427</v>
          </cell>
          <cell r="Z193">
            <v>0.3584</v>
          </cell>
          <cell r="AA193">
            <v>0.5679</v>
          </cell>
          <cell r="AB193">
            <v>0.4716</v>
          </cell>
          <cell r="AC193">
            <v>0.0248</v>
          </cell>
          <cell r="AD193">
            <v>1.4496</v>
          </cell>
          <cell r="AE193">
            <v>0.5198</v>
          </cell>
          <cell r="AF193">
            <v>6.736900000000001</v>
          </cell>
        </row>
        <row r="194">
          <cell r="A194" t="str">
            <v>51996</v>
          </cell>
          <cell r="B194" t="str">
            <v>PGE</v>
          </cell>
          <cell r="D194">
            <v>5</v>
          </cell>
          <cell r="E194">
            <v>1996</v>
          </cell>
          <cell r="F194">
            <v>23.9029</v>
          </cell>
          <cell r="G194">
            <v>13.025</v>
          </cell>
          <cell r="H194">
            <v>99.8443</v>
          </cell>
          <cell r="I194">
            <v>22.9037</v>
          </cell>
          <cell r="J194">
            <v>88.8204</v>
          </cell>
          <cell r="K194">
            <v>5.8265</v>
          </cell>
          <cell r="L194">
            <v>50.739</v>
          </cell>
          <cell r="M194">
            <v>32.0445</v>
          </cell>
          <cell r="N194">
            <v>28.6963</v>
          </cell>
          <cell r="O194">
            <v>35.6048</v>
          </cell>
          <cell r="P194">
            <v>124.9786</v>
          </cell>
          <cell r="Q194">
            <v>151.3586</v>
          </cell>
          <cell r="R194">
            <v>677.7446000000001</v>
          </cell>
          <cell r="S194">
            <v>94.6469</v>
          </cell>
          <cell r="T194">
            <v>0.282</v>
          </cell>
          <cell r="U194">
            <v>0.0467</v>
          </cell>
          <cell r="V194">
            <v>0.9214</v>
          </cell>
          <cell r="W194">
            <v>0.2114</v>
          </cell>
          <cell r="X194">
            <v>0.8894</v>
          </cell>
          <cell r="Y194">
            <v>0.0712</v>
          </cell>
          <cell r="Z194">
            <v>0.7372</v>
          </cell>
          <cell r="AA194">
            <v>0.3221</v>
          </cell>
          <cell r="AB194">
            <v>0.1416</v>
          </cell>
          <cell r="AC194">
            <v>0.2436</v>
          </cell>
          <cell r="AD194">
            <v>1.199</v>
          </cell>
          <cell r="AE194">
            <v>1.0732</v>
          </cell>
          <cell r="AF194">
            <v>6.1388</v>
          </cell>
        </row>
        <row r="195">
          <cell r="A195" t="str">
            <v>51997</v>
          </cell>
          <cell r="B195" t="str">
            <v>PGE</v>
          </cell>
          <cell r="D195">
            <v>5</v>
          </cell>
          <cell r="E195">
            <v>1997</v>
          </cell>
          <cell r="F195">
            <v>24.1697</v>
          </cell>
          <cell r="G195">
            <v>13.025</v>
          </cell>
          <cell r="H195">
            <v>99.9803</v>
          </cell>
          <cell r="I195">
            <v>22.9349</v>
          </cell>
          <cell r="J195">
            <v>89.0266</v>
          </cell>
          <cell r="K195">
            <v>5.8502</v>
          </cell>
          <cell r="L195">
            <v>50.8523</v>
          </cell>
          <cell r="M195">
            <v>32.144</v>
          </cell>
          <cell r="N195">
            <v>29.7093</v>
          </cell>
          <cell r="O195">
            <v>35.6048</v>
          </cell>
          <cell r="P195">
            <v>124.9786</v>
          </cell>
          <cell r="Q195">
            <v>152.6939</v>
          </cell>
          <cell r="R195">
            <v>680.9696</v>
          </cell>
          <cell r="S195">
            <v>94.8768</v>
          </cell>
          <cell r="T195">
            <v>0.3365</v>
          </cell>
          <cell r="U195">
            <v>0.1977</v>
          </cell>
          <cell r="V195">
            <v>1.3703</v>
          </cell>
          <cell r="W195">
            <v>0.3143</v>
          </cell>
          <cell r="X195">
            <v>1.3032</v>
          </cell>
          <cell r="Y195">
            <v>0.0725</v>
          </cell>
          <cell r="Z195">
            <v>0.3268</v>
          </cell>
          <cell r="AA195">
            <v>0.2184</v>
          </cell>
          <cell r="AB195">
            <v>1.1009</v>
          </cell>
          <cell r="AC195">
            <v>0.2184</v>
          </cell>
          <cell r="AD195">
            <v>0.9477</v>
          </cell>
          <cell r="AE195">
            <v>2.3052</v>
          </cell>
          <cell r="AF195">
            <v>8.7119</v>
          </cell>
        </row>
        <row r="196">
          <cell r="A196" t="str">
            <v>51998</v>
          </cell>
          <cell r="B196" t="str">
            <v>PGE</v>
          </cell>
          <cell r="D196">
            <v>5</v>
          </cell>
          <cell r="E196">
            <v>1998</v>
          </cell>
          <cell r="F196">
            <v>24.5981</v>
          </cell>
          <cell r="G196">
            <v>13.025</v>
          </cell>
          <cell r="H196">
            <v>99.9803</v>
          </cell>
          <cell r="I196">
            <v>22.9349</v>
          </cell>
          <cell r="J196">
            <v>89.6226</v>
          </cell>
          <cell r="K196">
            <v>5.9398</v>
          </cell>
          <cell r="L196">
            <v>51.1676</v>
          </cell>
          <cell r="M196">
            <v>32.3429</v>
          </cell>
          <cell r="N196">
            <v>29.8057</v>
          </cell>
          <cell r="O196">
            <v>35.6048</v>
          </cell>
          <cell r="P196">
            <v>124.9786</v>
          </cell>
          <cell r="Q196">
            <v>155.1916</v>
          </cell>
          <cell r="R196">
            <v>685.1919</v>
          </cell>
          <cell r="S196">
            <v>95.56240000000001</v>
          </cell>
          <cell r="T196">
            <v>0.5049</v>
          </cell>
          <cell r="U196">
            <v>0.1019</v>
          </cell>
          <cell r="V196">
            <v>1.0349</v>
          </cell>
          <cell r="W196">
            <v>0.2374</v>
          </cell>
          <cell r="X196">
            <v>1.4191</v>
          </cell>
          <cell r="Y196">
            <v>0.1427</v>
          </cell>
          <cell r="Z196">
            <v>0.5499</v>
          </cell>
          <cell r="AA196">
            <v>0.3295</v>
          </cell>
          <cell r="AB196">
            <v>0.1937</v>
          </cell>
          <cell r="AC196">
            <v>0.3147</v>
          </cell>
          <cell r="AD196">
            <v>1.0674</v>
          </cell>
          <cell r="AE196">
            <v>3.5176</v>
          </cell>
          <cell r="AF196">
            <v>9.4137</v>
          </cell>
        </row>
        <row r="197">
          <cell r="A197" t="str">
            <v>51999</v>
          </cell>
          <cell r="B197" t="str">
            <v>PGE</v>
          </cell>
          <cell r="D197">
            <v>5</v>
          </cell>
          <cell r="E197">
            <v>1999</v>
          </cell>
          <cell r="F197">
            <v>24.9996</v>
          </cell>
          <cell r="G197">
            <v>13.025</v>
          </cell>
          <cell r="H197">
            <v>100.0859</v>
          </cell>
          <cell r="I197">
            <v>22.9591</v>
          </cell>
          <cell r="J197">
            <v>90.8003</v>
          </cell>
          <cell r="K197">
            <v>6.1837</v>
          </cell>
          <cell r="L197">
            <v>51.4418</v>
          </cell>
          <cell r="M197">
            <v>32.4115</v>
          </cell>
          <cell r="N197">
            <v>30.4704</v>
          </cell>
          <cell r="O197">
            <v>36.5629</v>
          </cell>
          <cell r="P197">
            <v>124.9786</v>
          </cell>
          <cell r="Q197">
            <v>158.5201</v>
          </cell>
          <cell r="R197">
            <v>692.4389000000001</v>
          </cell>
          <cell r="S197">
            <v>96.984</v>
          </cell>
          <cell r="T197">
            <v>0.4854</v>
          </cell>
          <cell r="U197">
            <v>0.186</v>
          </cell>
          <cell r="V197">
            <v>1.6152</v>
          </cell>
          <cell r="W197">
            <v>0.3705</v>
          </cell>
          <cell r="X197">
            <v>2.069</v>
          </cell>
          <cell r="Y197">
            <v>0.3015</v>
          </cell>
          <cell r="Z197">
            <v>0.5322</v>
          </cell>
          <cell r="AA197">
            <v>0.2122</v>
          </cell>
          <cell r="AB197">
            <v>0.7703</v>
          </cell>
          <cell r="AC197">
            <v>1.6314</v>
          </cell>
          <cell r="AD197">
            <v>2.2465</v>
          </cell>
          <cell r="AE197">
            <v>4.4383</v>
          </cell>
          <cell r="AF197">
            <v>14.858499999999998</v>
          </cell>
        </row>
        <row r="198">
          <cell r="A198" t="str">
            <v>52000</v>
          </cell>
          <cell r="B198" t="str">
            <v>PGE</v>
          </cell>
          <cell r="D198">
            <v>5</v>
          </cell>
          <cell r="E198">
            <v>2000</v>
          </cell>
          <cell r="F198">
            <v>25.3373</v>
          </cell>
          <cell r="G198">
            <v>13.025</v>
          </cell>
          <cell r="H198">
            <v>100.0859</v>
          </cell>
          <cell r="I198">
            <v>22.9591</v>
          </cell>
          <cell r="J198">
            <v>91.8837</v>
          </cell>
          <cell r="K198">
            <v>6.3086</v>
          </cell>
          <cell r="L198">
            <v>51.8821</v>
          </cell>
          <cell r="M198">
            <v>32.8349</v>
          </cell>
          <cell r="N198">
            <v>30.7535</v>
          </cell>
          <cell r="O198">
            <v>37.9681</v>
          </cell>
          <cell r="P198">
            <v>125.4014</v>
          </cell>
          <cell r="Q198">
            <v>163.5229</v>
          </cell>
          <cell r="R198">
            <v>701.9624999999999</v>
          </cell>
          <cell r="S198">
            <v>98.1923</v>
          </cell>
          <cell r="T198">
            <v>0.4292</v>
          </cell>
          <cell r="U198">
            <v>0.1621</v>
          </cell>
          <cell r="V198">
            <v>1.1812</v>
          </cell>
          <cell r="W198">
            <v>0.271</v>
          </cell>
          <cell r="X198">
            <v>2.0448</v>
          </cell>
          <cell r="Y198">
            <v>0.1871</v>
          </cell>
          <cell r="Z198">
            <v>0.7235</v>
          </cell>
          <cell r="AA198">
            <v>0.5808</v>
          </cell>
          <cell r="AB198">
            <v>0.399</v>
          </cell>
          <cell r="AC198">
            <v>1.7249</v>
          </cell>
          <cell r="AD198">
            <v>2.5551</v>
          </cell>
          <cell r="AE198">
            <v>6.2049</v>
          </cell>
          <cell r="AF198">
            <v>16.4636</v>
          </cell>
        </row>
        <row r="199">
          <cell r="A199" t="str">
            <v>52001</v>
          </cell>
          <cell r="B199" t="str">
            <v>PGE</v>
          </cell>
          <cell r="D199">
            <v>5</v>
          </cell>
          <cell r="E199">
            <v>2001</v>
          </cell>
          <cell r="F199">
            <v>25.6267</v>
          </cell>
          <cell r="G199">
            <v>13.025</v>
          </cell>
          <cell r="H199">
            <v>100.0859</v>
          </cell>
          <cell r="I199">
            <v>22.9591</v>
          </cell>
          <cell r="J199">
            <v>92.0801</v>
          </cell>
          <cell r="K199">
            <v>6.3112</v>
          </cell>
          <cell r="L199">
            <v>52.2623</v>
          </cell>
          <cell r="M199">
            <v>32.8732</v>
          </cell>
          <cell r="N199">
            <v>31.4502</v>
          </cell>
          <cell r="O199">
            <v>38.7497</v>
          </cell>
          <cell r="P199">
            <v>125.4014</v>
          </cell>
          <cell r="Q199">
            <v>167.2711</v>
          </cell>
          <cell r="R199">
            <v>708.0959</v>
          </cell>
          <cell r="S199">
            <v>98.3913</v>
          </cell>
          <cell r="T199">
            <v>0.3892</v>
          </cell>
          <cell r="U199">
            <v>0.1526</v>
          </cell>
          <cell r="V199">
            <v>1.1217</v>
          </cell>
          <cell r="W199">
            <v>0.2573</v>
          </cell>
          <cell r="X199">
            <v>1.2276</v>
          </cell>
          <cell r="Y199">
            <v>0.0693</v>
          </cell>
          <cell r="Z199">
            <v>0.6909</v>
          </cell>
          <cell r="AA199">
            <v>0.2111</v>
          </cell>
          <cell r="AB199">
            <v>0.8228</v>
          </cell>
          <cell r="AC199">
            <v>1.1263</v>
          </cell>
          <cell r="AD199">
            <v>1.529</v>
          </cell>
          <cell r="AE199">
            <v>5.0457</v>
          </cell>
          <cell r="AF199">
            <v>12.6435</v>
          </cell>
        </row>
        <row r="200">
          <cell r="A200" t="str">
            <v>52002</v>
          </cell>
          <cell r="B200" t="str">
            <v>PGE</v>
          </cell>
          <cell r="D200">
            <v>5</v>
          </cell>
          <cell r="E200">
            <v>2002</v>
          </cell>
          <cell r="F200">
            <v>25.9128</v>
          </cell>
          <cell r="G200">
            <v>13.171</v>
          </cell>
          <cell r="H200">
            <v>101.2041</v>
          </cell>
          <cell r="I200">
            <v>23.0661</v>
          </cell>
          <cell r="J200">
            <v>93.1096</v>
          </cell>
          <cell r="K200">
            <v>6.4131</v>
          </cell>
          <cell r="L200">
            <v>52.424</v>
          </cell>
          <cell r="M200">
            <v>33.2401</v>
          </cell>
          <cell r="N200">
            <v>31.7263</v>
          </cell>
          <cell r="O200">
            <v>39.4364</v>
          </cell>
          <cell r="P200">
            <v>126.8026</v>
          </cell>
          <cell r="Q200">
            <v>169.1411</v>
          </cell>
          <cell r="R200">
            <v>715.6471999999999</v>
          </cell>
          <cell r="S200">
            <v>99.5227</v>
          </cell>
          <cell r="T200">
            <v>0.3945</v>
          </cell>
          <cell r="U200">
            <v>0.7895</v>
          </cell>
          <cell r="V200">
            <v>3.392</v>
          </cell>
          <cell r="W200">
            <v>0.6286</v>
          </cell>
          <cell r="X200">
            <v>2.1288</v>
          </cell>
          <cell r="Y200">
            <v>0.1728</v>
          </cell>
          <cell r="Z200">
            <v>0.5018</v>
          </cell>
          <cell r="AA200">
            <v>0.5555</v>
          </cell>
          <cell r="AB200">
            <v>0.4139</v>
          </cell>
          <cell r="AC200">
            <v>1.0556</v>
          </cell>
          <cell r="AD200">
            <v>3.8937</v>
          </cell>
          <cell r="AE200">
            <v>3.2608</v>
          </cell>
          <cell r="AF200">
            <v>17.1875</v>
          </cell>
        </row>
        <row r="201">
          <cell r="A201" t="str">
            <v>52003</v>
          </cell>
          <cell r="B201" t="str">
            <v>PGE</v>
          </cell>
          <cell r="D201">
            <v>5</v>
          </cell>
          <cell r="E201">
            <v>2003</v>
          </cell>
          <cell r="F201">
            <v>26.2858</v>
          </cell>
          <cell r="G201">
            <v>13.3606</v>
          </cell>
          <cell r="H201">
            <v>102.6612</v>
          </cell>
          <cell r="I201">
            <v>23.1761</v>
          </cell>
          <cell r="J201">
            <v>94.4501</v>
          </cell>
          <cell r="K201">
            <v>6.5126</v>
          </cell>
          <cell r="L201">
            <v>52.5884</v>
          </cell>
          <cell r="M201">
            <v>33.7187</v>
          </cell>
          <cell r="N201">
            <v>31.9983</v>
          </cell>
          <cell r="O201">
            <v>40.1374</v>
          </cell>
          <cell r="P201">
            <v>128.6282</v>
          </cell>
          <cell r="Q201">
            <v>171.5763</v>
          </cell>
          <cell r="R201">
            <v>725.0936999999999</v>
          </cell>
          <cell r="S201">
            <v>100.96270000000001</v>
          </cell>
          <cell r="T201">
            <v>0.491</v>
          </cell>
          <cell r="U201">
            <v>0.4475</v>
          </cell>
          <cell r="V201">
            <v>3.1835</v>
          </cell>
          <cell r="W201">
            <v>0.5059</v>
          </cell>
          <cell r="X201">
            <v>2.5083</v>
          </cell>
          <cell r="Y201">
            <v>0.175</v>
          </cell>
          <cell r="Z201">
            <v>0.5358</v>
          </cell>
          <cell r="AA201">
            <v>0.685</v>
          </cell>
          <cell r="AB201">
            <v>0.4214</v>
          </cell>
          <cell r="AC201">
            <v>1.0948</v>
          </cell>
          <cell r="AD201">
            <v>4.0584</v>
          </cell>
          <cell r="AE201">
            <v>3.9186</v>
          </cell>
          <cell r="AF201">
            <v>18.0252</v>
          </cell>
        </row>
        <row r="202">
          <cell r="A202" t="str">
            <v>52004</v>
          </cell>
          <cell r="B202" t="str">
            <v>PGE</v>
          </cell>
          <cell r="D202">
            <v>5</v>
          </cell>
          <cell r="E202">
            <v>2004</v>
          </cell>
          <cell r="F202">
            <v>26.5941</v>
          </cell>
          <cell r="G202">
            <v>13.5173</v>
          </cell>
          <cell r="H202">
            <v>103.865</v>
          </cell>
          <cell r="I202">
            <v>23.2726</v>
          </cell>
          <cell r="J202">
            <v>95.5576</v>
          </cell>
          <cell r="K202">
            <v>6.601</v>
          </cell>
          <cell r="L202">
            <v>52.7467</v>
          </cell>
          <cell r="M202">
            <v>34.1141</v>
          </cell>
          <cell r="N202">
            <v>32.2684</v>
          </cell>
          <cell r="O202">
            <v>40.8346</v>
          </cell>
          <cell r="P202">
            <v>130.1364</v>
          </cell>
          <cell r="Q202">
            <v>173.5881</v>
          </cell>
          <cell r="R202">
            <v>733.0959</v>
          </cell>
          <cell r="S202">
            <v>102.15859999999999</v>
          </cell>
          <cell r="T202">
            <v>0.4363</v>
          </cell>
          <cell r="U202">
            <v>0.4304</v>
          </cell>
          <cell r="V202">
            <v>3.0231</v>
          </cell>
          <cell r="W202">
            <v>0.5135</v>
          </cell>
          <cell r="X202">
            <v>2.3405</v>
          </cell>
          <cell r="Y202">
            <v>0.168</v>
          </cell>
          <cell r="Z202">
            <v>0.5635</v>
          </cell>
          <cell r="AA202">
            <v>0.6205</v>
          </cell>
          <cell r="AB202">
            <v>0.4322</v>
          </cell>
          <cell r="AC202">
            <v>1.1156</v>
          </cell>
          <cell r="AD202">
            <v>3.8852</v>
          </cell>
          <cell r="AE202">
            <v>3.5892</v>
          </cell>
          <cell r="AF202">
            <v>17.118000000000002</v>
          </cell>
        </row>
        <row r="203">
          <cell r="A203" t="str">
            <v>52005</v>
          </cell>
          <cell r="B203" t="str">
            <v>PGE</v>
          </cell>
          <cell r="D203">
            <v>5</v>
          </cell>
          <cell r="E203">
            <v>2005</v>
          </cell>
          <cell r="F203">
            <v>26.8489</v>
          </cell>
          <cell r="G203">
            <v>13.6468</v>
          </cell>
          <cell r="H203">
            <v>104.8603</v>
          </cell>
          <cell r="I203">
            <v>23.3582</v>
          </cell>
          <cell r="J203">
            <v>96.4733</v>
          </cell>
          <cell r="K203">
            <v>6.6832</v>
          </cell>
          <cell r="L203">
            <v>52.8992</v>
          </cell>
          <cell r="M203">
            <v>34.441</v>
          </cell>
          <cell r="N203">
            <v>32.5361</v>
          </cell>
          <cell r="O203">
            <v>41.5156</v>
          </cell>
          <cell r="P203">
            <v>131.3835</v>
          </cell>
          <cell r="Q203">
            <v>175.2516</v>
          </cell>
          <cell r="R203">
            <v>739.8977</v>
          </cell>
          <cell r="S203">
            <v>103.1565</v>
          </cell>
          <cell r="T203">
            <v>0.3937</v>
          </cell>
          <cell r="U203">
            <v>0.4189</v>
          </cell>
          <cell r="V203">
            <v>2.9014</v>
          </cell>
          <cell r="W203">
            <v>0.5226</v>
          </cell>
          <cell r="X203">
            <v>2.2097</v>
          </cell>
          <cell r="Y203">
            <v>0.1659</v>
          </cell>
          <cell r="Z203">
            <v>0.5937</v>
          </cell>
          <cell r="AA203">
            <v>0.5718</v>
          </cell>
          <cell r="AB203">
            <v>0.4432</v>
          </cell>
          <cell r="AC203">
            <v>1.1233</v>
          </cell>
          <cell r="AD203">
            <v>3.7626</v>
          </cell>
          <cell r="AE203">
            <v>3.3318</v>
          </cell>
          <cell r="AF203">
            <v>16.4386</v>
          </cell>
        </row>
        <row r="204">
          <cell r="A204" t="str">
            <v>52006</v>
          </cell>
          <cell r="B204" t="str">
            <v>PGE</v>
          </cell>
          <cell r="D204">
            <v>5</v>
          </cell>
          <cell r="E204">
            <v>2006</v>
          </cell>
          <cell r="F204">
            <v>27.1027</v>
          </cell>
          <cell r="G204">
            <v>13.7758</v>
          </cell>
          <cell r="H204">
            <v>105.8514</v>
          </cell>
          <cell r="I204">
            <v>23.4416</v>
          </cell>
          <cell r="J204">
            <v>97.3852</v>
          </cell>
          <cell r="K204">
            <v>6.7616</v>
          </cell>
          <cell r="L204">
            <v>53.0462</v>
          </cell>
          <cell r="M204">
            <v>34.7665</v>
          </cell>
          <cell r="N204">
            <v>32.8012</v>
          </cell>
          <cell r="O204">
            <v>42.1813</v>
          </cell>
          <cell r="P204">
            <v>132.6254</v>
          </cell>
          <cell r="Q204">
            <v>176.9081</v>
          </cell>
          <cell r="R204">
            <v>746.647</v>
          </cell>
          <cell r="S204">
            <v>104.1468</v>
          </cell>
          <cell r="T204">
            <v>0.4042</v>
          </cell>
          <cell r="U204">
            <v>0.433</v>
          </cell>
          <cell r="V204">
            <v>2.9761</v>
          </cell>
          <cell r="W204">
            <v>0.5385</v>
          </cell>
          <cell r="X204">
            <v>2.2621</v>
          </cell>
          <cell r="Y204">
            <v>0.1656</v>
          </cell>
          <cell r="Z204">
            <v>0.6265</v>
          </cell>
          <cell r="AA204">
            <v>0.5913</v>
          </cell>
          <cell r="AB204">
            <v>0.4546</v>
          </cell>
          <cell r="AC204">
            <v>1.1311</v>
          </cell>
          <cell r="AD204">
            <v>3.8882</v>
          </cell>
          <cell r="AE204">
            <v>3.4127</v>
          </cell>
          <cell r="AF204">
            <v>16.8839</v>
          </cell>
        </row>
        <row r="205">
          <cell r="A205" t="str">
            <v>52007</v>
          </cell>
          <cell r="B205" t="str">
            <v>PGE</v>
          </cell>
          <cell r="D205">
            <v>5</v>
          </cell>
          <cell r="E205">
            <v>2007</v>
          </cell>
          <cell r="F205">
            <v>27.3555</v>
          </cell>
          <cell r="G205">
            <v>13.9043</v>
          </cell>
          <cell r="H205">
            <v>106.8387</v>
          </cell>
          <cell r="I205">
            <v>23.5249</v>
          </cell>
          <cell r="J205">
            <v>98.2935</v>
          </cell>
          <cell r="K205">
            <v>6.8372</v>
          </cell>
          <cell r="L205">
            <v>53.1882</v>
          </cell>
          <cell r="M205">
            <v>35.0908</v>
          </cell>
          <cell r="N205">
            <v>33.0634</v>
          </cell>
          <cell r="O205">
            <v>42.8324</v>
          </cell>
          <cell r="P205">
            <v>133.8623</v>
          </cell>
          <cell r="Q205">
            <v>178.558</v>
          </cell>
          <cell r="R205">
            <v>753.3492</v>
          </cell>
          <cell r="S205">
            <v>105.13069999999999</v>
          </cell>
          <cell r="T205">
            <v>0.4156</v>
          </cell>
          <cell r="U205">
            <v>0.4458</v>
          </cell>
          <cell r="V205">
            <v>3.0421</v>
          </cell>
          <cell r="W205">
            <v>0.5543</v>
          </cell>
          <cell r="X205">
            <v>2.3095</v>
          </cell>
          <cell r="Y205">
            <v>0.1661</v>
          </cell>
          <cell r="Z205">
            <v>0.6618</v>
          </cell>
          <cell r="AA205">
            <v>0.6122</v>
          </cell>
          <cell r="AB205">
            <v>0.4663</v>
          </cell>
          <cell r="AC205">
            <v>1.1386</v>
          </cell>
          <cell r="AD205">
            <v>4.0041</v>
          </cell>
          <cell r="AE205">
            <v>3.4908</v>
          </cell>
          <cell r="AF205">
            <v>17.3072</v>
          </cell>
        </row>
        <row r="206">
          <cell r="A206" t="str">
            <v>52008</v>
          </cell>
          <cell r="B206" t="str">
            <v>PGE</v>
          </cell>
          <cell r="D206">
            <v>5</v>
          </cell>
          <cell r="E206">
            <v>2008</v>
          </cell>
          <cell r="F206">
            <v>27.6072</v>
          </cell>
          <cell r="G206">
            <v>14.0322</v>
          </cell>
          <cell r="H206">
            <v>107.8218</v>
          </cell>
          <cell r="I206">
            <v>23.6092</v>
          </cell>
          <cell r="J206">
            <v>99.1979</v>
          </cell>
          <cell r="K206">
            <v>6.9105</v>
          </cell>
          <cell r="L206">
            <v>53.3253</v>
          </cell>
          <cell r="M206">
            <v>35.4137</v>
          </cell>
          <cell r="N206">
            <v>33.3223</v>
          </cell>
          <cell r="O206">
            <v>43.4698</v>
          </cell>
          <cell r="P206">
            <v>135.0941</v>
          </cell>
          <cell r="Q206">
            <v>180.201</v>
          </cell>
          <cell r="R206">
            <v>760.005</v>
          </cell>
          <cell r="S206">
            <v>106.1084</v>
          </cell>
          <cell r="T206">
            <v>0.4278</v>
          </cell>
          <cell r="U206">
            <v>0.457</v>
          </cell>
          <cell r="V206">
            <v>3.0975</v>
          </cell>
          <cell r="W206">
            <v>0.569</v>
          </cell>
          <cell r="X206">
            <v>2.3504</v>
          </cell>
          <cell r="Y206">
            <v>0.1667</v>
          </cell>
          <cell r="Z206">
            <v>0.6993</v>
          </cell>
          <cell r="AA206">
            <v>0.634</v>
          </cell>
          <cell r="AB206">
            <v>0.4784</v>
          </cell>
          <cell r="AC206">
            <v>1.1456</v>
          </cell>
          <cell r="AD206">
            <v>4.1068</v>
          </cell>
          <cell r="AE206">
            <v>3.5639</v>
          </cell>
          <cell r="AF206">
            <v>17.6964</v>
          </cell>
        </row>
        <row r="207">
          <cell r="A207" t="str">
            <v>52009</v>
          </cell>
          <cell r="B207" t="str">
            <v>PGE</v>
          </cell>
          <cell r="D207">
            <v>5</v>
          </cell>
          <cell r="E207">
            <v>2009</v>
          </cell>
          <cell r="F207">
            <v>27.7815</v>
          </cell>
          <cell r="G207">
            <v>14.1209</v>
          </cell>
          <cell r="H207">
            <v>108.5027</v>
          </cell>
          <cell r="I207">
            <v>23.695</v>
          </cell>
          <cell r="J207">
            <v>99.8244</v>
          </cell>
          <cell r="K207">
            <v>6.9819</v>
          </cell>
          <cell r="L207">
            <v>53.4578</v>
          </cell>
          <cell r="M207">
            <v>35.6373</v>
          </cell>
          <cell r="N207">
            <v>33.578</v>
          </cell>
          <cell r="O207">
            <v>44.0782</v>
          </cell>
          <cell r="P207">
            <v>135.9472</v>
          </cell>
          <cell r="Q207">
            <v>181.3391</v>
          </cell>
          <cell r="R207">
            <v>764.944</v>
          </cell>
          <cell r="S207">
            <v>106.8063</v>
          </cell>
          <cell r="T207">
            <v>0.3647</v>
          </cell>
          <cell r="U207">
            <v>0.4276</v>
          </cell>
          <cell r="V207">
            <v>2.8439</v>
          </cell>
          <cell r="W207">
            <v>0.5816</v>
          </cell>
          <cell r="X207">
            <v>2.1105</v>
          </cell>
          <cell r="Y207">
            <v>0.1673</v>
          </cell>
          <cell r="Z207">
            <v>0.739</v>
          </cell>
          <cell r="AA207">
            <v>0.559</v>
          </cell>
          <cell r="AB207">
            <v>0.4908</v>
          </cell>
          <cell r="AC207">
            <v>1.136</v>
          </cell>
          <cell r="AD207">
            <v>3.8212</v>
          </cell>
          <cell r="AE207">
            <v>3.1344</v>
          </cell>
          <cell r="AF207">
            <v>16.375999999999998</v>
          </cell>
        </row>
        <row r="208">
          <cell r="A208" t="str">
            <v>52010</v>
          </cell>
          <cell r="B208" t="str">
            <v>PGE</v>
          </cell>
          <cell r="D208">
            <v>5</v>
          </cell>
          <cell r="E208">
            <v>2010</v>
          </cell>
          <cell r="F208">
            <v>27.955</v>
          </cell>
          <cell r="G208">
            <v>14.209</v>
          </cell>
          <cell r="H208">
            <v>109.1803</v>
          </cell>
          <cell r="I208">
            <v>23.7816</v>
          </cell>
          <cell r="J208">
            <v>100.4478</v>
          </cell>
          <cell r="K208">
            <v>7.0514</v>
          </cell>
          <cell r="L208">
            <v>53.5861</v>
          </cell>
          <cell r="M208">
            <v>35.8599</v>
          </cell>
          <cell r="N208">
            <v>33.8301</v>
          </cell>
          <cell r="O208">
            <v>44.6607</v>
          </cell>
          <cell r="P208">
            <v>136.7962</v>
          </cell>
          <cell r="Q208">
            <v>182.4716</v>
          </cell>
          <cell r="R208">
            <v>769.8297</v>
          </cell>
          <cell r="S208">
            <v>107.4992</v>
          </cell>
          <cell r="T208">
            <v>0.3791</v>
          </cell>
          <cell r="U208">
            <v>0.435</v>
          </cell>
          <cell r="V208">
            <v>2.8772</v>
          </cell>
          <cell r="W208">
            <v>0.5909</v>
          </cell>
          <cell r="X208">
            <v>2.1386</v>
          </cell>
          <cell r="Y208">
            <v>0.1674</v>
          </cell>
          <cell r="Z208">
            <v>0.7806</v>
          </cell>
          <cell r="AA208">
            <v>0.5829</v>
          </cell>
          <cell r="AB208">
            <v>0.5035</v>
          </cell>
          <cell r="AC208">
            <v>1.1281</v>
          </cell>
          <cell r="AD208">
            <v>3.8929</v>
          </cell>
          <cell r="AE208">
            <v>3.199</v>
          </cell>
          <cell r="AF208">
            <v>16.675199999999997</v>
          </cell>
        </row>
        <row r="209">
          <cell r="A209" t="str">
            <v>52011</v>
          </cell>
          <cell r="B209" t="str">
            <v>PGE</v>
          </cell>
          <cell r="D209">
            <v>5</v>
          </cell>
          <cell r="E209">
            <v>2011</v>
          </cell>
          <cell r="F209">
            <v>28.1276</v>
          </cell>
          <cell r="G209">
            <v>14.2968</v>
          </cell>
          <cell r="H209">
            <v>109.8544</v>
          </cell>
          <cell r="I209">
            <v>23.8712</v>
          </cell>
          <cell r="J209">
            <v>101.0679</v>
          </cell>
          <cell r="K209">
            <v>7.1197</v>
          </cell>
          <cell r="L209">
            <v>53.7102</v>
          </cell>
          <cell r="M209">
            <v>36.0813</v>
          </cell>
          <cell r="N209">
            <v>34.0787</v>
          </cell>
          <cell r="O209">
            <v>45.2202</v>
          </cell>
          <cell r="P209">
            <v>137.6408</v>
          </cell>
          <cell r="Q209">
            <v>183.5981</v>
          </cell>
          <cell r="R209">
            <v>774.6668999999999</v>
          </cell>
          <cell r="S209">
            <v>108.18759999999999</v>
          </cell>
          <cell r="T209">
            <v>0.3945</v>
          </cell>
          <cell r="U209">
            <v>0.4403</v>
          </cell>
          <cell r="V209">
            <v>2.8991</v>
          </cell>
          <cell r="W209">
            <v>0.5995</v>
          </cell>
          <cell r="X209">
            <v>2.1599</v>
          </cell>
          <cell r="Y209">
            <v>0.1679</v>
          </cell>
          <cell r="Z209">
            <v>0.8238</v>
          </cell>
          <cell r="AA209">
            <v>0.6076</v>
          </cell>
          <cell r="AB209">
            <v>0.5165</v>
          </cell>
          <cell r="AC209">
            <v>1.1216</v>
          </cell>
          <cell r="AD209">
            <v>3.9466</v>
          </cell>
          <cell r="AE209">
            <v>3.2589</v>
          </cell>
          <cell r="AF209">
            <v>16.936200000000003</v>
          </cell>
        </row>
        <row r="210">
          <cell r="A210" t="str">
            <v>52012</v>
          </cell>
          <cell r="B210" t="str">
            <v>PGE</v>
          </cell>
          <cell r="D210">
            <v>5</v>
          </cell>
          <cell r="E210">
            <v>2012</v>
          </cell>
          <cell r="F210">
            <v>28.2994</v>
          </cell>
          <cell r="G210">
            <v>14.3841</v>
          </cell>
          <cell r="H210">
            <v>110.5254</v>
          </cell>
          <cell r="I210">
            <v>23.9605</v>
          </cell>
          <cell r="J210">
            <v>101.6853</v>
          </cell>
          <cell r="K210">
            <v>7.1861</v>
          </cell>
          <cell r="L210">
            <v>53.8305</v>
          </cell>
          <cell r="M210">
            <v>36.3017</v>
          </cell>
          <cell r="N210">
            <v>34.3236</v>
          </cell>
          <cell r="O210">
            <v>45.7589</v>
          </cell>
          <cell r="P210">
            <v>138.4816</v>
          </cell>
          <cell r="Q210">
            <v>184.7196</v>
          </cell>
          <cell r="R210">
            <v>779.4567</v>
          </cell>
          <cell r="S210">
            <v>108.8714</v>
          </cell>
          <cell r="T210">
            <v>0.4111</v>
          </cell>
          <cell r="U210">
            <v>0.4433</v>
          </cell>
          <cell r="V210">
            <v>2.9104</v>
          </cell>
          <cell r="W210">
            <v>0.6026</v>
          </cell>
          <cell r="X210">
            <v>2.1756</v>
          </cell>
          <cell r="Y210">
            <v>0.1671</v>
          </cell>
          <cell r="Z210">
            <v>0.8682</v>
          </cell>
          <cell r="AA210">
            <v>0.6329</v>
          </cell>
          <cell r="AB210">
            <v>0.5297</v>
          </cell>
          <cell r="AC210">
            <v>1.1162</v>
          </cell>
          <cell r="AD210">
            <v>3.9823</v>
          </cell>
          <cell r="AE210">
            <v>3.3157</v>
          </cell>
          <cell r="AF210">
            <v>17.1551</v>
          </cell>
        </row>
        <row r="211">
          <cell r="A211" t="str">
            <v>52013</v>
          </cell>
          <cell r="B211" t="str">
            <v>PGE</v>
          </cell>
          <cell r="D211">
            <v>5</v>
          </cell>
          <cell r="E211">
            <v>2013</v>
          </cell>
          <cell r="F211">
            <v>28.4703</v>
          </cell>
          <cell r="G211">
            <v>14.471</v>
          </cell>
          <cell r="H211">
            <v>111.1929</v>
          </cell>
          <cell r="I211">
            <v>24.05</v>
          </cell>
          <cell r="J211">
            <v>102.2994</v>
          </cell>
          <cell r="K211">
            <v>7.2508</v>
          </cell>
          <cell r="L211">
            <v>53.9472</v>
          </cell>
          <cell r="M211">
            <v>36.5209</v>
          </cell>
          <cell r="N211">
            <v>34.5648</v>
          </cell>
          <cell r="O211">
            <v>46.279</v>
          </cell>
          <cell r="P211">
            <v>139.3178</v>
          </cell>
          <cell r="Q211">
            <v>185.8351</v>
          </cell>
          <cell r="R211">
            <v>784.1992</v>
          </cell>
          <cell r="S211">
            <v>109.5502</v>
          </cell>
          <cell r="T211">
            <v>0.4286</v>
          </cell>
          <cell r="U211">
            <v>0.444</v>
          </cell>
          <cell r="V211">
            <v>2.9108</v>
          </cell>
          <cell r="W211">
            <v>0.6037</v>
          </cell>
          <cell r="X211">
            <v>2.185</v>
          </cell>
          <cell r="Y211">
            <v>0.1662</v>
          </cell>
          <cell r="Z211">
            <v>0.9135</v>
          </cell>
          <cell r="AA211">
            <v>0.6585</v>
          </cell>
          <cell r="AB211">
            <v>0.543</v>
          </cell>
          <cell r="AC211">
            <v>1.1117</v>
          </cell>
          <cell r="AD211">
            <v>3.9985</v>
          </cell>
          <cell r="AE211">
            <v>3.368</v>
          </cell>
          <cell r="AF211">
            <v>17.3315</v>
          </cell>
        </row>
        <row r="212">
          <cell r="A212" t="str">
            <v>52014</v>
          </cell>
          <cell r="B212" t="str">
            <v>PGE</v>
          </cell>
          <cell r="D212">
            <v>5</v>
          </cell>
          <cell r="E212">
            <v>2014</v>
          </cell>
          <cell r="F212">
            <v>27.691</v>
          </cell>
          <cell r="G212">
            <v>13.771</v>
          </cell>
          <cell r="H212">
            <v>117.881</v>
          </cell>
          <cell r="I212">
            <v>25.689</v>
          </cell>
          <cell r="J212">
            <v>132.428</v>
          </cell>
          <cell r="K212">
            <v>8.705</v>
          </cell>
          <cell r="L212">
            <v>58.66</v>
          </cell>
          <cell r="M212">
            <v>35.495</v>
          </cell>
          <cell r="N212">
            <v>36.556</v>
          </cell>
          <cell r="O212">
            <v>48.212</v>
          </cell>
          <cell r="P212">
            <v>143.177</v>
          </cell>
          <cell r="Q212">
            <v>174.928</v>
          </cell>
          <cell r="R212">
            <v>823.193</v>
          </cell>
          <cell r="S212">
            <v>141.133</v>
          </cell>
          <cell r="T212">
            <v>0.344</v>
          </cell>
          <cell r="U212">
            <v>0.407</v>
          </cell>
          <cell r="V212">
            <v>3.413</v>
          </cell>
          <cell r="W212">
            <v>0.685</v>
          </cell>
          <cell r="X212">
            <v>4.021</v>
          </cell>
          <cell r="Y212">
            <v>0.255</v>
          </cell>
          <cell r="Z212">
            <v>1.032</v>
          </cell>
          <cell r="AA212">
            <v>0.602</v>
          </cell>
          <cell r="AB212">
            <v>1.031</v>
          </cell>
          <cell r="AC212">
            <v>0.905</v>
          </cell>
          <cell r="AD212">
            <v>3.516</v>
          </cell>
          <cell r="AE212">
            <v>2.727</v>
          </cell>
          <cell r="AF212">
            <v>18.938000000000002</v>
          </cell>
        </row>
        <row r="213">
          <cell r="A213" t="str">
            <v>52015</v>
          </cell>
          <cell r="B213" t="str">
            <v>PGE</v>
          </cell>
          <cell r="D213">
            <v>5</v>
          </cell>
          <cell r="E213">
            <v>2015</v>
          </cell>
          <cell r="F213">
            <v>27.758</v>
          </cell>
          <cell r="G213">
            <v>13.822</v>
          </cell>
          <cell r="H213">
            <v>119.055</v>
          </cell>
          <cell r="I213">
            <v>25.859</v>
          </cell>
          <cell r="J213">
            <v>134.821</v>
          </cell>
          <cell r="K213">
            <v>8.855</v>
          </cell>
          <cell r="L213">
            <v>58.819</v>
          </cell>
          <cell r="M213">
            <v>35.623</v>
          </cell>
          <cell r="N213">
            <v>37.316</v>
          </cell>
          <cell r="O213">
            <v>48.475</v>
          </cell>
          <cell r="P213">
            <v>143.526</v>
          </cell>
          <cell r="Q213">
            <v>175.354</v>
          </cell>
          <cell r="R213">
            <v>829.2830000000001</v>
          </cell>
          <cell r="S213">
            <v>143.676</v>
          </cell>
          <cell r="T213">
            <v>0.364</v>
          </cell>
          <cell r="U213">
            <v>0.404</v>
          </cell>
          <cell r="V213">
            <v>3.402</v>
          </cell>
          <cell r="W213">
            <v>0.681</v>
          </cell>
          <cell r="X213">
            <v>3.99</v>
          </cell>
          <cell r="Y213">
            <v>0.253</v>
          </cell>
          <cell r="Z213">
            <v>1.056</v>
          </cell>
          <cell r="AA213">
            <v>0.62</v>
          </cell>
          <cell r="AB213">
            <v>1.096</v>
          </cell>
          <cell r="AC213">
            <v>0.882</v>
          </cell>
          <cell r="AD213">
            <v>3.503</v>
          </cell>
          <cell r="AE213">
            <v>2.782</v>
          </cell>
          <cell r="AF213">
            <v>19.033</v>
          </cell>
        </row>
        <row r="214">
          <cell r="A214" t="str">
            <v>52016</v>
          </cell>
          <cell r="B214" t="str">
            <v>PGE</v>
          </cell>
          <cell r="D214">
            <v>5</v>
          </cell>
          <cell r="E214">
            <v>2016</v>
          </cell>
          <cell r="F214">
            <v>27.826</v>
          </cell>
          <cell r="G214">
            <v>13.873</v>
          </cell>
          <cell r="H214">
            <v>120.234</v>
          </cell>
          <cell r="I214">
            <v>26.029</v>
          </cell>
          <cell r="J214">
            <v>137.189</v>
          </cell>
          <cell r="K214">
            <v>9.003</v>
          </cell>
          <cell r="L214">
            <v>58.961</v>
          </cell>
          <cell r="M214">
            <v>35.744</v>
          </cell>
          <cell r="N214">
            <v>38.065</v>
          </cell>
          <cell r="O214">
            <v>48.715</v>
          </cell>
          <cell r="P214">
            <v>143.874</v>
          </cell>
          <cell r="Q214">
            <v>175.779</v>
          </cell>
          <cell r="R214">
            <v>835.2919999999999</v>
          </cell>
          <cell r="S214">
            <v>146.192</v>
          </cell>
          <cell r="T214">
            <v>0.385</v>
          </cell>
          <cell r="U214">
            <v>0.399</v>
          </cell>
          <cell r="V214">
            <v>3.388</v>
          </cell>
          <cell r="W214">
            <v>0.675</v>
          </cell>
          <cell r="X214">
            <v>3.969</v>
          </cell>
          <cell r="Y214">
            <v>0.251</v>
          </cell>
          <cell r="Z214">
            <v>1.085</v>
          </cell>
          <cell r="AA214">
            <v>0.639</v>
          </cell>
          <cell r="AB214">
            <v>1.103</v>
          </cell>
          <cell r="AC214">
            <v>0.871</v>
          </cell>
          <cell r="AD214">
            <v>3.472</v>
          </cell>
          <cell r="AE214">
            <v>2.833</v>
          </cell>
          <cell r="AF214">
            <v>19.07</v>
          </cell>
        </row>
        <row r="215">
          <cell r="A215" t="str">
            <v>52017</v>
          </cell>
          <cell r="B215" t="str">
            <v>PGE</v>
          </cell>
          <cell r="D215">
            <v>5</v>
          </cell>
          <cell r="E215">
            <v>2017</v>
          </cell>
          <cell r="F215">
            <v>27.968</v>
          </cell>
          <cell r="G215">
            <v>13.924</v>
          </cell>
          <cell r="H215">
            <v>121.416</v>
          </cell>
          <cell r="I215">
            <v>26.197</v>
          </cell>
          <cell r="J215">
            <v>139.524</v>
          </cell>
          <cell r="K215">
            <v>9.148</v>
          </cell>
          <cell r="L215">
            <v>59.088</v>
          </cell>
          <cell r="M215">
            <v>35.863</v>
          </cell>
          <cell r="N215">
            <v>38.99</v>
          </cell>
          <cell r="O215">
            <v>49.005</v>
          </cell>
          <cell r="P215">
            <v>144.608</v>
          </cell>
          <cell r="Q215">
            <v>176.676</v>
          </cell>
          <cell r="R215">
            <v>842.4069999999999</v>
          </cell>
          <cell r="S215">
            <v>148.672</v>
          </cell>
          <cell r="T215">
            <v>0.482</v>
          </cell>
          <cell r="U215">
            <v>0.392</v>
          </cell>
          <cell r="V215">
            <v>3.365</v>
          </cell>
          <cell r="W215">
            <v>0.668</v>
          </cell>
          <cell r="X215">
            <v>3.938</v>
          </cell>
          <cell r="Y215">
            <v>0.249</v>
          </cell>
          <cell r="Z215">
            <v>1.118</v>
          </cell>
          <cell r="AA215">
            <v>0.664</v>
          </cell>
          <cell r="AB215">
            <v>1.295</v>
          </cell>
          <cell r="AC215">
            <v>0.934</v>
          </cell>
          <cell r="AD215">
            <v>3.815</v>
          </cell>
          <cell r="AE215">
            <v>3.358</v>
          </cell>
          <cell r="AF215">
            <v>20.278000000000002</v>
          </cell>
        </row>
        <row r="216">
          <cell r="A216" t="str">
            <v>PGETOTAL1975</v>
          </cell>
          <cell r="B216" t="str">
            <v>PGE</v>
          </cell>
          <cell r="C216" t="str">
            <v>PGETOTAL</v>
          </cell>
          <cell r="D216" t="str">
            <v>PGETOTAL</v>
          </cell>
          <cell r="E216">
            <v>1975</v>
          </cell>
          <cell r="F216">
            <v>51.8512</v>
          </cell>
          <cell r="G216">
            <v>35.7599</v>
          </cell>
          <cell r="H216">
            <v>188.2963</v>
          </cell>
          <cell r="I216">
            <v>50.1049</v>
          </cell>
          <cell r="J216">
            <v>89.7185</v>
          </cell>
          <cell r="K216">
            <v>7.653</v>
          </cell>
          <cell r="L216">
            <v>137.8572</v>
          </cell>
          <cell r="M216">
            <v>78.58879999999999</v>
          </cell>
          <cell r="N216">
            <v>58.979200000000006</v>
          </cell>
          <cell r="O216">
            <v>55.5967</v>
          </cell>
          <cell r="P216">
            <v>245.16469999999998</v>
          </cell>
          <cell r="Q216">
            <v>159.0023</v>
          </cell>
          <cell r="R216">
            <v>1158.5727000000002</v>
          </cell>
          <cell r="S216">
            <v>97.37150000000001</v>
          </cell>
          <cell r="T216">
            <v>3.1399</v>
          </cell>
          <cell r="U216">
            <v>0.43750000000000006</v>
          </cell>
          <cell r="V216">
            <v>5.9017</v>
          </cell>
          <cell r="W216">
            <v>1.6265</v>
          </cell>
          <cell r="X216">
            <v>3.8307</v>
          </cell>
          <cell r="Y216">
            <v>0.3025</v>
          </cell>
          <cell r="Z216">
            <v>2.9156999999999997</v>
          </cell>
          <cell r="AA216">
            <v>1.7879999999999998</v>
          </cell>
          <cell r="AB216">
            <v>1.0037</v>
          </cell>
          <cell r="AC216">
            <v>1.4445999999999999</v>
          </cell>
          <cell r="AD216">
            <v>5.5945</v>
          </cell>
          <cell r="AE216">
            <v>7.1</v>
          </cell>
          <cell r="AF216">
            <v>35.0853</v>
          </cell>
        </row>
        <row r="217">
          <cell r="A217" t="str">
            <v>PGETOTAL1976</v>
          </cell>
          <cell r="B217" t="str">
            <v>PGE</v>
          </cell>
          <cell r="C217" t="str">
            <v>PGETOTAL</v>
          </cell>
          <cell r="D217" t="str">
            <v>PGETOTAL</v>
          </cell>
          <cell r="E217">
            <v>1976</v>
          </cell>
          <cell r="F217">
            <v>54.7203</v>
          </cell>
          <cell r="G217">
            <v>36.2328</v>
          </cell>
          <cell r="H217">
            <v>192.35379999999998</v>
          </cell>
          <cell r="I217">
            <v>51.269999999999996</v>
          </cell>
          <cell r="J217">
            <v>93.6549</v>
          </cell>
          <cell r="K217">
            <v>8.1112</v>
          </cell>
          <cell r="L217">
            <v>141.4456</v>
          </cell>
          <cell r="M217">
            <v>81.2347</v>
          </cell>
          <cell r="N217">
            <v>60.23309999999999</v>
          </cell>
          <cell r="O217">
            <v>56.375299999999996</v>
          </cell>
          <cell r="P217">
            <v>250.2555</v>
          </cell>
          <cell r="Q217">
            <v>162.3093</v>
          </cell>
          <cell r="R217">
            <v>1188.1965</v>
          </cell>
          <cell r="S217">
            <v>101.7661</v>
          </cell>
          <cell r="T217">
            <v>2.9414</v>
          </cell>
          <cell r="U217">
            <v>0.5144</v>
          </cell>
          <cell r="V217">
            <v>4.2997</v>
          </cell>
          <cell r="W217">
            <v>1.2286000000000001</v>
          </cell>
          <cell r="X217">
            <v>4.063</v>
          </cell>
          <cell r="Y217">
            <v>0.46909999999999996</v>
          </cell>
          <cell r="Z217">
            <v>3.6615</v>
          </cell>
          <cell r="AA217">
            <v>2.6893</v>
          </cell>
          <cell r="AB217">
            <v>1.2941</v>
          </cell>
          <cell r="AC217">
            <v>0.8459000000000001</v>
          </cell>
          <cell r="AD217">
            <v>5.3804</v>
          </cell>
          <cell r="AE217">
            <v>3.5212</v>
          </cell>
          <cell r="AF217">
            <v>30.9086</v>
          </cell>
        </row>
        <row r="218">
          <cell r="A218" t="str">
            <v>PGETOTAL1977</v>
          </cell>
          <cell r="B218" t="str">
            <v>PGE</v>
          </cell>
          <cell r="C218" t="str">
            <v>PGETOTAL</v>
          </cell>
          <cell r="D218" t="str">
            <v>PGETOTAL</v>
          </cell>
          <cell r="E218">
            <v>1977</v>
          </cell>
          <cell r="F218">
            <v>57.4838</v>
          </cell>
          <cell r="G218">
            <v>36.9287</v>
          </cell>
          <cell r="H218">
            <v>199.1875</v>
          </cell>
          <cell r="I218">
            <v>53.1867</v>
          </cell>
          <cell r="J218">
            <v>98.2522</v>
          </cell>
          <cell r="K218">
            <v>8.3957</v>
          </cell>
          <cell r="L218">
            <v>143.8436</v>
          </cell>
          <cell r="M218">
            <v>83.64959999999999</v>
          </cell>
          <cell r="N218">
            <v>61.8377</v>
          </cell>
          <cell r="O218">
            <v>56.7983</v>
          </cell>
          <cell r="P218">
            <v>254.98199999999997</v>
          </cell>
          <cell r="Q218">
            <v>165.82909999999998</v>
          </cell>
          <cell r="R218">
            <v>1220.3748999999998</v>
          </cell>
          <cell r="S218">
            <v>106.6479</v>
          </cell>
          <cell r="T218">
            <v>2.845</v>
          </cell>
          <cell r="U218">
            <v>0.7432</v>
          </cell>
          <cell r="V218">
            <v>7.1058</v>
          </cell>
          <cell r="W218">
            <v>1.9882</v>
          </cell>
          <cell r="X218">
            <v>4.7407</v>
          </cell>
          <cell r="Y218">
            <v>0.2968</v>
          </cell>
          <cell r="Z218">
            <v>2.4798</v>
          </cell>
          <cell r="AA218">
            <v>2.4624</v>
          </cell>
          <cell r="AB218">
            <v>1.6496</v>
          </cell>
          <cell r="AC218">
            <v>0.5053000000000001</v>
          </cell>
          <cell r="AD218">
            <v>5.0539</v>
          </cell>
          <cell r="AE218">
            <v>3.7577</v>
          </cell>
          <cell r="AF218">
            <v>33.6284</v>
          </cell>
        </row>
        <row r="219">
          <cell r="A219" t="str">
            <v>PGETOTAL1978</v>
          </cell>
          <cell r="B219" t="str">
            <v>PGE</v>
          </cell>
          <cell r="C219" t="str">
            <v>PGETOTAL</v>
          </cell>
          <cell r="D219" t="str">
            <v>PGETOTAL</v>
          </cell>
          <cell r="E219">
            <v>1978</v>
          </cell>
          <cell r="F219">
            <v>60.982400000000005</v>
          </cell>
          <cell r="G219">
            <v>37.492</v>
          </cell>
          <cell r="H219">
            <v>205.5933</v>
          </cell>
          <cell r="I219">
            <v>55.036199999999994</v>
          </cell>
          <cell r="J219">
            <v>103.0849</v>
          </cell>
          <cell r="K219">
            <v>8.6915</v>
          </cell>
          <cell r="L219">
            <v>146.2502</v>
          </cell>
          <cell r="M219">
            <v>85.27730000000001</v>
          </cell>
          <cell r="N219">
            <v>62.9594</v>
          </cell>
          <cell r="O219">
            <v>57.3887</v>
          </cell>
          <cell r="P219">
            <v>259.2774</v>
          </cell>
          <cell r="Q219">
            <v>170.18470000000002</v>
          </cell>
          <cell r="R219">
            <v>1252.2179999999998</v>
          </cell>
          <cell r="S219">
            <v>111.77640000000001</v>
          </cell>
          <cell r="T219">
            <v>3.5903</v>
          </cell>
          <cell r="U219">
            <v>0.6169</v>
          </cell>
          <cell r="V219">
            <v>6.715999999999999</v>
          </cell>
          <cell r="W219">
            <v>1.9308</v>
          </cell>
          <cell r="X219">
            <v>4.9955</v>
          </cell>
          <cell r="Y219">
            <v>0.3096</v>
          </cell>
          <cell r="Z219">
            <v>2.4962999999999997</v>
          </cell>
          <cell r="AA219">
            <v>1.684</v>
          </cell>
          <cell r="AB219">
            <v>1.1719</v>
          </cell>
          <cell r="AC219">
            <v>0.6762999999999999</v>
          </cell>
          <cell r="AD219">
            <v>4.6649</v>
          </cell>
          <cell r="AE219">
            <v>4.6196</v>
          </cell>
          <cell r="AF219">
            <v>33.472100000000005</v>
          </cell>
        </row>
        <row r="220">
          <cell r="A220" t="str">
            <v>PGETOTAL1979</v>
          </cell>
          <cell r="B220" t="str">
            <v>PGE</v>
          </cell>
          <cell r="C220" t="str">
            <v>PGETOTAL</v>
          </cell>
          <cell r="D220" t="str">
            <v>PGETOTAL</v>
          </cell>
          <cell r="E220">
            <v>1979</v>
          </cell>
          <cell r="F220">
            <v>64.7652</v>
          </cell>
          <cell r="G220">
            <v>38.1465</v>
          </cell>
          <cell r="H220">
            <v>212.22799999999998</v>
          </cell>
          <cell r="I220">
            <v>56.941900000000004</v>
          </cell>
          <cell r="J220">
            <v>111.2379</v>
          </cell>
          <cell r="K220">
            <v>9.3379</v>
          </cell>
          <cell r="L220">
            <v>147.4821</v>
          </cell>
          <cell r="M220">
            <v>86.55619999999999</v>
          </cell>
          <cell r="N220">
            <v>64.2505</v>
          </cell>
          <cell r="O220">
            <v>58.1613</v>
          </cell>
          <cell r="P220">
            <v>263.97450000000003</v>
          </cell>
          <cell r="Q220">
            <v>174.8943</v>
          </cell>
          <cell r="R220">
            <v>1287.9763</v>
          </cell>
          <cell r="S220">
            <v>120.5758</v>
          </cell>
          <cell r="T220">
            <v>3.8869</v>
          </cell>
          <cell r="U220">
            <v>0.7151000000000001</v>
          </cell>
          <cell r="V220">
            <v>6.984399999999999</v>
          </cell>
          <cell r="W220">
            <v>1.9975</v>
          </cell>
          <cell r="X220">
            <v>8.3368</v>
          </cell>
          <cell r="Y220">
            <v>0.6621</v>
          </cell>
          <cell r="Z220">
            <v>1.3315</v>
          </cell>
          <cell r="AA220">
            <v>1.3386</v>
          </cell>
          <cell r="AB220">
            <v>1.3460999999999999</v>
          </cell>
          <cell r="AC220">
            <v>0.8761</v>
          </cell>
          <cell r="AD220">
            <v>5.114199999999999</v>
          </cell>
          <cell r="AE220">
            <v>5.0084</v>
          </cell>
          <cell r="AF220">
            <v>37.597699999999996</v>
          </cell>
        </row>
        <row r="221">
          <cell r="A221" t="str">
            <v>PGETOTAL1980</v>
          </cell>
          <cell r="B221" t="str">
            <v>PGE</v>
          </cell>
          <cell r="C221" t="str">
            <v>PGETOTAL</v>
          </cell>
          <cell r="D221" t="str">
            <v>PGETOTAL</v>
          </cell>
          <cell r="E221">
            <v>1980</v>
          </cell>
          <cell r="F221">
            <v>69.4701</v>
          </cell>
          <cell r="G221">
            <v>38.6054</v>
          </cell>
          <cell r="H221">
            <v>219.4289</v>
          </cell>
          <cell r="I221">
            <v>58.9499</v>
          </cell>
          <cell r="J221">
            <v>119.5261</v>
          </cell>
          <cell r="K221">
            <v>10.0116</v>
          </cell>
          <cell r="L221">
            <v>148.3185</v>
          </cell>
          <cell r="M221">
            <v>87.1463</v>
          </cell>
          <cell r="N221">
            <v>65.64489999999999</v>
          </cell>
          <cell r="O221">
            <v>58.7766</v>
          </cell>
          <cell r="P221">
            <v>268.6816</v>
          </cell>
          <cell r="Q221">
            <v>180.5278</v>
          </cell>
          <cell r="R221">
            <v>1325.0877</v>
          </cell>
          <cell r="S221">
            <v>129.5377</v>
          </cell>
          <cell r="T221">
            <v>4.8224</v>
          </cell>
          <cell r="U221">
            <v>0.5273</v>
          </cell>
          <cell r="V221">
            <v>7.5958000000000006</v>
          </cell>
          <cell r="W221">
            <v>2.1115000000000004</v>
          </cell>
          <cell r="X221">
            <v>8.499500000000001</v>
          </cell>
          <cell r="Y221">
            <v>0.6916</v>
          </cell>
          <cell r="Z221">
            <v>0.9459000000000001</v>
          </cell>
          <cell r="AA221">
            <v>0.652</v>
          </cell>
          <cell r="AB221">
            <v>1.456</v>
          </cell>
          <cell r="AC221">
            <v>0.7287999999999999</v>
          </cell>
          <cell r="AD221">
            <v>5.1785</v>
          </cell>
          <cell r="AE221">
            <v>5.988300000000001</v>
          </cell>
          <cell r="AF221">
            <v>39.19760000000001</v>
          </cell>
        </row>
        <row r="222">
          <cell r="A222" t="str">
            <v>PGETOTAL1981</v>
          </cell>
          <cell r="B222" t="str">
            <v>PGE</v>
          </cell>
          <cell r="C222" t="str">
            <v>PGETOTAL</v>
          </cell>
          <cell r="D222" t="str">
            <v>PGETOTAL</v>
          </cell>
          <cell r="E222">
            <v>1981</v>
          </cell>
          <cell r="F222">
            <v>72.68180000000001</v>
          </cell>
          <cell r="G222">
            <v>38.8468</v>
          </cell>
          <cell r="H222">
            <v>224.9137</v>
          </cell>
          <cell r="I222">
            <v>60.414699999999996</v>
          </cell>
          <cell r="J222">
            <v>128.78140000000002</v>
          </cell>
          <cell r="K222">
            <v>10.8353</v>
          </cell>
          <cell r="L222">
            <v>149.0784</v>
          </cell>
          <cell r="M222">
            <v>87.72240000000001</v>
          </cell>
          <cell r="N222">
            <v>67.0757</v>
          </cell>
          <cell r="O222">
            <v>59.4508</v>
          </cell>
          <cell r="P222">
            <v>273.8137</v>
          </cell>
          <cell r="Q222">
            <v>188.6045</v>
          </cell>
          <cell r="R222">
            <v>1362.2192</v>
          </cell>
          <cell r="S222">
            <v>139.6167</v>
          </cell>
          <cell r="T222">
            <v>3.3451999999999997</v>
          </cell>
          <cell r="U222">
            <v>0.3181</v>
          </cell>
          <cell r="V222">
            <v>5.931</v>
          </cell>
          <cell r="W222">
            <v>1.5819</v>
          </cell>
          <cell r="X222">
            <v>9.4935</v>
          </cell>
          <cell r="Y222">
            <v>0.844</v>
          </cell>
          <cell r="Z222">
            <v>0.8806999999999999</v>
          </cell>
          <cell r="AA222">
            <v>0.6525</v>
          </cell>
          <cell r="AB222">
            <v>1.499</v>
          </cell>
          <cell r="AC222">
            <v>0.8024</v>
          </cell>
          <cell r="AD222">
            <v>5.6643</v>
          </cell>
          <cell r="AE222">
            <v>8.4579</v>
          </cell>
          <cell r="AF222">
            <v>39.4705</v>
          </cell>
        </row>
        <row r="223">
          <cell r="A223" t="str">
            <v>PGETOTAL1982</v>
          </cell>
          <cell r="B223" t="str">
            <v>PGE</v>
          </cell>
          <cell r="C223" t="str">
            <v>PGETOTAL</v>
          </cell>
          <cell r="D223" t="str">
            <v>PGETOTAL</v>
          </cell>
          <cell r="E223">
            <v>1982</v>
          </cell>
          <cell r="F223">
            <v>75.573</v>
          </cell>
          <cell r="G223">
            <v>39.059</v>
          </cell>
          <cell r="H223">
            <v>229.876</v>
          </cell>
          <cell r="I223">
            <v>61.823</v>
          </cell>
          <cell r="J223">
            <v>135.976</v>
          </cell>
          <cell r="K223">
            <v>11.289000000000001</v>
          </cell>
          <cell r="L223">
            <v>149.529</v>
          </cell>
          <cell r="M223">
            <v>88.319</v>
          </cell>
          <cell r="N223">
            <v>69.082</v>
          </cell>
          <cell r="O223">
            <v>61.13000000000001</v>
          </cell>
          <cell r="P223">
            <v>277.688</v>
          </cell>
          <cell r="Q223">
            <v>195.92200000000003</v>
          </cell>
          <cell r="R223">
            <v>1395.266</v>
          </cell>
          <cell r="S223">
            <v>147.265</v>
          </cell>
          <cell r="T223">
            <v>3.0393999999999997</v>
          </cell>
          <cell r="U223">
            <v>0.2992</v>
          </cell>
          <cell r="V223">
            <v>5.4627</v>
          </cell>
          <cell r="W223">
            <v>1.5396999999999998</v>
          </cell>
          <cell r="X223">
            <v>7.4643</v>
          </cell>
          <cell r="Y223">
            <v>0.4768</v>
          </cell>
          <cell r="Z223">
            <v>0.5849</v>
          </cell>
          <cell r="AA223">
            <v>0.6771</v>
          </cell>
          <cell r="AB223">
            <v>2.0821</v>
          </cell>
          <cell r="AC223">
            <v>1.8232000000000002</v>
          </cell>
          <cell r="AD223">
            <v>4.4752</v>
          </cell>
          <cell r="AE223">
            <v>7.766</v>
          </cell>
          <cell r="AF223">
            <v>35.6906</v>
          </cell>
        </row>
        <row r="224">
          <cell r="A224" t="str">
            <v>PGETOTAL1983</v>
          </cell>
          <cell r="B224" t="str">
            <v>PGE</v>
          </cell>
          <cell r="C224" t="str">
            <v>PGETOTAL</v>
          </cell>
          <cell r="D224" t="str">
            <v>PGETOTAL</v>
          </cell>
          <cell r="E224">
            <v>1983</v>
          </cell>
          <cell r="F224">
            <v>77.9542</v>
          </cell>
          <cell r="G224">
            <v>39.3147</v>
          </cell>
          <cell r="H224">
            <v>233.0704</v>
          </cell>
          <cell r="I224">
            <v>62.718</v>
          </cell>
          <cell r="J224">
            <v>142.34840000000003</v>
          </cell>
          <cell r="K224">
            <v>11.6876</v>
          </cell>
          <cell r="L224">
            <v>149.8545</v>
          </cell>
          <cell r="M224">
            <v>88.9496</v>
          </cell>
          <cell r="N224">
            <v>70.1787</v>
          </cell>
          <cell r="O224">
            <v>63.036199999999994</v>
          </cell>
          <cell r="P224">
            <v>281.7148</v>
          </cell>
          <cell r="Q224">
            <v>206.4266</v>
          </cell>
          <cell r="R224">
            <v>1427.2537</v>
          </cell>
          <cell r="S224">
            <v>154.03600000000003</v>
          </cell>
          <cell r="T224">
            <v>2.5469999999999997</v>
          </cell>
          <cell r="U224">
            <v>0.35329999999999995</v>
          </cell>
          <cell r="V224">
            <v>3.7572</v>
          </cell>
          <cell r="W224">
            <v>1.043</v>
          </cell>
          <cell r="X224">
            <v>6.673500000000001</v>
          </cell>
          <cell r="Y224">
            <v>0.4242</v>
          </cell>
          <cell r="Z224">
            <v>0.4741000000000001</v>
          </cell>
          <cell r="AA224">
            <v>0.72</v>
          </cell>
          <cell r="AB224">
            <v>1.1813</v>
          </cell>
          <cell r="AC224">
            <v>2.061</v>
          </cell>
          <cell r="AD224">
            <v>4.7026</v>
          </cell>
          <cell r="AE224">
            <v>10.990300000000001</v>
          </cell>
          <cell r="AF224">
            <v>34.9275</v>
          </cell>
        </row>
        <row r="225">
          <cell r="A225" t="str">
            <v>PGETOTAL1984</v>
          </cell>
          <cell r="B225" t="str">
            <v>PGE</v>
          </cell>
          <cell r="C225" t="str">
            <v>PGETOTAL</v>
          </cell>
          <cell r="D225" t="str">
            <v>PGETOTAL</v>
          </cell>
          <cell r="E225">
            <v>1984</v>
          </cell>
          <cell r="F225">
            <v>81.29480000000001</v>
          </cell>
          <cell r="G225">
            <v>39.7993</v>
          </cell>
          <cell r="H225">
            <v>236.7</v>
          </cell>
          <cell r="I225">
            <v>63.789</v>
          </cell>
          <cell r="J225">
            <v>148.1003</v>
          </cell>
          <cell r="K225">
            <v>12.081900000000001</v>
          </cell>
          <cell r="L225">
            <v>150.2208</v>
          </cell>
          <cell r="M225">
            <v>89.7132</v>
          </cell>
          <cell r="N225">
            <v>71.8175</v>
          </cell>
          <cell r="O225">
            <v>66.1217</v>
          </cell>
          <cell r="P225">
            <v>286.0213</v>
          </cell>
          <cell r="Q225">
            <v>215.7932</v>
          </cell>
          <cell r="R225">
            <v>1461.4529999999997</v>
          </cell>
          <cell r="S225">
            <v>160.1822</v>
          </cell>
          <cell r="T225">
            <v>3.5263</v>
          </cell>
          <cell r="U225">
            <v>0.5947</v>
          </cell>
          <cell r="V225">
            <v>4.2607</v>
          </cell>
          <cell r="W225">
            <v>1.2365</v>
          </cell>
          <cell r="X225">
            <v>6.0898</v>
          </cell>
          <cell r="Y225">
            <v>0.4229</v>
          </cell>
          <cell r="Z225">
            <v>0.5308999999999999</v>
          </cell>
          <cell r="AA225">
            <v>0.8625</v>
          </cell>
          <cell r="AB225">
            <v>1.7316000000000003</v>
          </cell>
          <cell r="AC225">
            <v>3.278</v>
          </cell>
          <cell r="AD225">
            <v>5.0680000000000005</v>
          </cell>
          <cell r="AE225">
            <v>9.9164</v>
          </cell>
          <cell r="AF225">
            <v>37.518299999999996</v>
          </cell>
        </row>
        <row r="226">
          <cell r="A226" t="str">
            <v>PGETOTAL1985</v>
          </cell>
          <cell r="B226" t="str">
            <v>PGE</v>
          </cell>
          <cell r="C226" t="str">
            <v>PGETOTAL</v>
          </cell>
          <cell r="D226" t="str">
            <v>PGETOTAL</v>
          </cell>
          <cell r="E226">
            <v>1985</v>
          </cell>
          <cell r="F226">
            <v>84.4058</v>
          </cell>
          <cell r="G226">
            <v>40.3081</v>
          </cell>
          <cell r="H226">
            <v>241.34720000000002</v>
          </cell>
          <cell r="I226">
            <v>65.154</v>
          </cell>
          <cell r="J226">
            <v>156.2539</v>
          </cell>
          <cell r="K226">
            <v>12.785900000000002</v>
          </cell>
          <cell r="L226">
            <v>150.71339999999998</v>
          </cell>
          <cell r="M226">
            <v>90.4812</v>
          </cell>
          <cell r="N226">
            <v>73.1593</v>
          </cell>
          <cell r="O226">
            <v>70.2079</v>
          </cell>
          <cell r="P226">
            <v>294.76779999999997</v>
          </cell>
          <cell r="Q226">
            <v>232.5034</v>
          </cell>
          <cell r="R226">
            <v>1512.0879</v>
          </cell>
          <cell r="S226">
            <v>169.03979999999999</v>
          </cell>
          <cell r="T226">
            <v>3.3197</v>
          </cell>
          <cell r="U226">
            <v>0.6334</v>
          </cell>
          <cell r="V226">
            <v>5.356400000000001</v>
          </cell>
          <cell r="W226">
            <v>1.5512000000000001</v>
          </cell>
          <cell r="X226">
            <v>8.5326</v>
          </cell>
          <cell r="Y226">
            <v>0.7363999999999999</v>
          </cell>
          <cell r="Z226">
            <v>0.6754</v>
          </cell>
          <cell r="AA226">
            <v>0.8780000000000001</v>
          </cell>
          <cell r="AB226">
            <v>1.4452</v>
          </cell>
          <cell r="AC226">
            <v>4.2943999999999996</v>
          </cell>
          <cell r="AD226">
            <v>9.6035</v>
          </cell>
          <cell r="AE226">
            <v>17.326700000000002</v>
          </cell>
          <cell r="AF226">
            <v>54.352900000000005</v>
          </cell>
        </row>
        <row r="227">
          <cell r="A227" t="str">
            <v>PGETOTAL1986</v>
          </cell>
          <cell r="B227" t="str">
            <v>PGE</v>
          </cell>
          <cell r="C227" t="str">
            <v>PGETOTAL</v>
          </cell>
          <cell r="D227" t="str">
            <v>PGETOTAL</v>
          </cell>
          <cell r="E227">
            <v>1986</v>
          </cell>
          <cell r="F227">
            <v>87.4862</v>
          </cell>
          <cell r="G227">
            <v>40.923500000000004</v>
          </cell>
          <cell r="H227">
            <v>245.99129999999997</v>
          </cell>
          <cell r="I227">
            <v>66.4914</v>
          </cell>
          <cell r="J227">
            <v>164.6189</v>
          </cell>
          <cell r="K227">
            <v>13.5242</v>
          </cell>
          <cell r="L227">
            <v>151.1841</v>
          </cell>
          <cell r="M227">
            <v>91.1816</v>
          </cell>
          <cell r="N227">
            <v>75.71379999999999</v>
          </cell>
          <cell r="O227">
            <v>74.97030000000001</v>
          </cell>
          <cell r="P227">
            <v>305.1809</v>
          </cell>
          <cell r="Q227">
            <v>249.6309</v>
          </cell>
          <cell r="R227">
            <v>1566.8970999999997</v>
          </cell>
          <cell r="S227">
            <v>178.1431</v>
          </cell>
          <cell r="T227">
            <v>3.3137</v>
          </cell>
          <cell r="U227">
            <v>0.7549999999999999</v>
          </cell>
          <cell r="V227">
            <v>5.4412</v>
          </cell>
          <cell r="W227">
            <v>1.5469</v>
          </cell>
          <cell r="X227">
            <v>8.7927</v>
          </cell>
          <cell r="Y227">
            <v>0.7748999999999999</v>
          </cell>
          <cell r="Z227">
            <v>0.6735</v>
          </cell>
          <cell r="AA227">
            <v>0.8223</v>
          </cell>
          <cell r="AB227">
            <v>2.6686</v>
          </cell>
          <cell r="AC227">
            <v>4.9969</v>
          </cell>
          <cell r="AD227">
            <v>11.381799999999998</v>
          </cell>
          <cell r="AE227">
            <v>17.8561</v>
          </cell>
          <cell r="AF227">
            <v>59.0236</v>
          </cell>
        </row>
        <row r="228">
          <cell r="A228" t="str">
            <v>PGETOTAL1987</v>
          </cell>
          <cell r="B228" t="str">
            <v>PGE</v>
          </cell>
          <cell r="C228" t="str">
            <v>PGETOTAL</v>
          </cell>
          <cell r="D228" t="str">
            <v>PGETOTAL</v>
          </cell>
          <cell r="E228">
            <v>1987</v>
          </cell>
          <cell r="F228">
            <v>90.7245</v>
          </cell>
          <cell r="G228">
            <v>41.1749</v>
          </cell>
          <cell r="H228">
            <v>252.0634</v>
          </cell>
          <cell r="I228">
            <v>68.2301</v>
          </cell>
          <cell r="J228">
            <v>174.2751</v>
          </cell>
          <cell r="K228">
            <v>14.503899999999998</v>
          </cell>
          <cell r="L228">
            <v>151.6437</v>
          </cell>
          <cell r="M228">
            <v>91.6978</v>
          </cell>
          <cell r="N228">
            <v>77.99</v>
          </cell>
          <cell r="O228">
            <v>81.3001</v>
          </cell>
          <cell r="P228">
            <v>314.45889999999997</v>
          </cell>
          <cell r="Q228">
            <v>263.1145</v>
          </cell>
          <cell r="R228">
            <v>1621.1769</v>
          </cell>
          <cell r="S228">
            <v>188.779</v>
          </cell>
          <cell r="T228">
            <v>3.4985</v>
          </cell>
          <cell r="U228">
            <v>0.4086</v>
          </cell>
          <cell r="V228">
            <v>6.965400000000001</v>
          </cell>
          <cell r="W228">
            <v>1.9733000000000003</v>
          </cell>
          <cell r="X228">
            <v>10.1359</v>
          </cell>
          <cell r="Y228">
            <v>1.0206</v>
          </cell>
          <cell r="Z228">
            <v>0.6843</v>
          </cell>
          <cell r="AA228">
            <v>0.651</v>
          </cell>
          <cell r="AB228">
            <v>2.4036</v>
          </cell>
          <cell r="AC228">
            <v>6.5934</v>
          </cell>
          <cell r="AD228">
            <v>10.3676</v>
          </cell>
          <cell r="AE228">
            <v>14.3009</v>
          </cell>
          <cell r="AF228">
            <v>59.0031</v>
          </cell>
        </row>
        <row r="229">
          <cell r="A229" t="str">
            <v>PGETOTAL1988</v>
          </cell>
          <cell r="B229" t="str">
            <v>PGE</v>
          </cell>
          <cell r="C229" t="str">
            <v>PGETOTAL</v>
          </cell>
          <cell r="D229" t="str">
            <v>PGETOTAL</v>
          </cell>
          <cell r="E229">
            <v>1988</v>
          </cell>
          <cell r="F229">
            <v>93.4532</v>
          </cell>
          <cell r="G229">
            <v>41.4928</v>
          </cell>
          <cell r="H229">
            <v>258.55809999999997</v>
          </cell>
          <cell r="I229">
            <v>70.09429999999999</v>
          </cell>
          <cell r="J229">
            <v>184.49790000000002</v>
          </cell>
          <cell r="K229">
            <v>15.0614</v>
          </cell>
          <cell r="L229">
            <v>152.342</v>
          </cell>
          <cell r="M229">
            <v>92.29050000000001</v>
          </cell>
          <cell r="N229">
            <v>81.86189999999999</v>
          </cell>
          <cell r="O229">
            <v>84.02869999999999</v>
          </cell>
          <cell r="P229">
            <v>323.15340000000003</v>
          </cell>
          <cell r="Q229">
            <v>273.7347</v>
          </cell>
          <cell r="R229">
            <v>1670.5689000000002</v>
          </cell>
          <cell r="S229">
            <v>199.5593</v>
          </cell>
          <cell r="T229">
            <v>3.0187</v>
          </cell>
          <cell r="U229">
            <v>0.48979999999999996</v>
          </cell>
          <cell r="V229">
            <v>7.495500000000001</v>
          </cell>
          <cell r="W229">
            <v>2.1272</v>
          </cell>
          <cell r="X229">
            <v>10.7609</v>
          </cell>
          <cell r="Y229">
            <v>0.6037</v>
          </cell>
          <cell r="Z229">
            <v>0.9269000000000001</v>
          </cell>
          <cell r="AA229">
            <v>0.7342</v>
          </cell>
          <cell r="AB229">
            <v>4.0125</v>
          </cell>
          <cell r="AC229">
            <v>3.01</v>
          </cell>
          <cell r="AD229">
            <v>9.915700000000001</v>
          </cell>
          <cell r="AE229">
            <v>11.4938</v>
          </cell>
          <cell r="AF229">
            <v>54.5889</v>
          </cell>
        </row>
        <row r="230">
          <cell r="A230" t="str">
            <v>PGETOTAL1989</v>
          </cell>
          <cell r="B230" t="str">
            <v>PGE</v>
          </cell>
          <cell r="C230" t="str">
            <v>PGETOTAL</v>
          </cell>
          <cell r="D230" t="str">
            <v>PGETOTAL</v>
          </cell>
          <cell r="E230">
            <v>1989</v>
          </cell>
          <cell r="F230">
            <v>96.5416</v>
          </cell>
          <cell r="G230">
            <v>41.8637</v>
          </cell>
          <cell r="H230">
            <v>265.8548</v>
          </cell>
          <cell r="I230">
            <v>72.1965</v>
          </cell>
          <cell r="J230">
            <v>194.18720000000002</v>
          </cell>
          <cell r="K230">
            <v>15.8729</v>
          </cell>
          <cell r="L230">
            <v>153.2625</v>
          </cell>
          <cell r="M230">
            <v>93.6691</v>
          </cell>
          <cell r="N230">
            <v>83.96809999999999</v>
          </cell>
          <cell r="O230">
            <v>86.8486</v>
          </cell>
          <cell r="P230">
            <v>329.5473</v>
          </cell>
          <cell r="Q230">
            <v>279.639</v>
          </cell>
          <cell r="R230">
            <v>1713.4512999999997</v>
          </cell>
          <cell r="S230">
            <v>210.0601</v>
          </cell>
          <cell r="T230">
            <v>3.4101999999999997</v>
          </cell>
          <cell r="U230">
            <v>0.5685</v>
          </cell>
          <cell r="V230">
            <v>8.4154</v>
          </cell>
          <cell r="W230">
            <v>2.3962</v>
          </cell>
          <cell r="X230">
            <v>10.2912</v>
          </cell>
          <cell r="Y230">
            <v>0.8626999999999999</v>
          </cell>
          <cell r="Z230">
            <v>1.2048</v>
          </cell>
          <cell r="AA230">
            <v>1.5434999999999999</v>
          </cell>
          <cell r="AB230">
            <v>2.2637</v>
          </cell>
          <cell r="AC230">
            <v>3.1626</v>
          </cell>
          <cell r="AD230">
            <v>7.761</v>
          </cell>
          <cell r="AE230">
            <v>6.9139</v>
          </cell>
          <cell r="AF230">
            <v>48.793699999999994</v>
          </cell>
        </row>
        <row r="231">
          <cell r="A231" t="str">
            <v>PGETOTAL1990</v>
          </cell>
          <cell r="B231" t="str">
            <v>PGE</v>
          </cell>
          <cell r="C231" t="str">
            <v>PGETOTAL</v>
          </cell>
          <cell r="D231" t="str">
            <v>PGETOTAL</v>
          </cell>
          <cell r="E231">
            <v>1990</v>
          </cell>
          <cell r="F231">
            <v>98.9361</v>
          </cell>
          <cell r="G231">
            <v>42.0411</v>
          </cell>
          <cell r="H231">
            <v>272.0111</v>
          </cell>
          <cell r="I231">
            <v>73.9856</v>
          </cell>
          <cell r="J231">
            <v>202.0946</v>
          </cell>
          <cell r="K231">
            <v>16.517</v>
          </cell>
          <cell r="L231">
            <v>154.6806</v>
          </cell>
          <cell r="M231">
            <v>94.9154</v>
          </cell>
          <cell r="N231">
            <v>87.5082</v>
          </cell>
          <cell r="O231">
            <v>88.6828</v>
          </cell>
          <cell r="P231">
            <v>335.8651</v>
          </cell>
          <cell r="Q231">
            <v>287.449</v>
          </cell>
          <cell r="R231">
            <v>1754.6866</v>
          </cell>
          <cell r="S231">
            <v>218.6116</v>
          </cell>
          <cell r="T231">
            <v>2.7516000000000003</v>
          </cell>
          <cell r="U231">
            <v>0.393</v>
          </cell>
          <cell r="V231">
            <v>7.4048</v>
          </cell>
          <cell r="W231">
            <v>2.1172</v>
          </cell>
          <cell r="X231">
            <v>8.578</v>
          </cell>
          <cell r="Y231">
            <v>0.7014</v>
          </cell>
          <cell r="Z231">
            <v>1.7362</v>
          </cell>
          <cell r="AA231">
            <v>1.4388</v>
          </cell>
          <cell r="AB231">
            <v>3.7118</v>
          </cell>
          <cell r="AC231">
            <v>2.1994</v>
          </cell>
          <cell r="AD231">
            <v>7.8443000000000005</v>
          </cell>
          <cell r="AE231">
            <v>8.9111</v>
          </cell>
          <cell r="AF231">
            <v>47.7876</v>
          </cell>
        </row>
        <row r="232">
          <cell r="A232" t="str">
            <v>PGETOTAL1991</v>
          </cell>
          <cell r="B232" t="str">
            <v>PGE</v>
          </cell>
          <cell r="C232" t="str">
            <v>PGETOTAL</v>
          </cell>
          <cell r="D232" t="str">
            <v>PGETOTAL</v>
          </cell>
          <cell r="E232">
            <v>1991</v>
          </cell>
          <cell r="F232">
            <v>101.21350000000001</v>
          </cell>
          <cell r="G232">
            <v>42.2894</v>
          </cell>
          <cell r="H232">
            <v>278.6166</v>
          </cell>
          <cell r="I232">
            <v>75.8896</v>
          </cell>
          <cell r="J232">
            <v>208.71030000000002</v>
          </cell>
          <cell r="K232">
            <v>17.6305</v>
          </cell>
          <cell r="L232">
            <v>156.3004</v>
          </cell>
          <cell r="M232">
            <v>96.0643</v>
          </cell>
          <cell r="N232">
            <v>90.95080000000002</v>
          </cell>
          <cell r="O232">
            <v>89.8945</v>
          </cell>
          <cell r="P232">
            <v>341.36469999999997</v>
          </cell>
          <cell r="Q232">
            <v>291.8242</v>
          </cell>
          <cell r="R232">
            <v>1790.7487999999998</v>
          </cell>
          <cell r="S232">
            <v>226.34080000000003</v>
          </cell>
          <cell r="T232">
            <v>2.6717000000000004</v>
          </cell>
          <cell r="U232">
            <v>0.46620000000000006</v>
          </cell>
          <cell r="V232">
            <v>7.9937000000000005</v>
          </cell>
          <cell r="W232">
            <v>2.269</v>
          </cell>
          <cell r="X232">
            <v>7.360099999999999</v>
          </cell>
          <cell r="Y232">
            <v>1.1767999999999998</v>
          </cell>
          <cell r="Z232">
            <v>1.959</v>
          </cell>
          <cell r="AA232">
            <v>1.3523</v>
          </cell>
          <cell r="AB232">
            <v>3.6336999999999997</v>
          </cell>
          <cell r="AC232">
            <v>1.6166999999999998</v>
          </cell>
          <cell r="AD232">
            <v>7.2036999999999995</v>
          </cell>
          <cell r="AE232">
            <v>5.602399999999999</v>
          </cell>
          <cell r="AF232">
            <v>43.3053</v>
          </cell>
        </row>
        <row r="233">
          <cell r="A233" t="str">
            <v>PGETOTAL1992</v>
          </cell>
          <cell r="B233" t="str">
            <v>PGE</v>
          </cell>
          <cell r="C233" t="str">
            <v>PGETOTAL</v>
          </cell>
          <cell r="D233" t="str">
            <v>PGETOTAL</v>
          </cell>
          <cell r="E233">
            <v>1992</v>
          </cell>
          <cell r="F233">
            <v>102.8066</v>
          </cell>
          <cell r="G233">
            <v>42.4625</v>
          </cell>
          <cell r="H233">
            <v>282.9981</v>
          </cell>
          <cell r="I233">
            <v>77.1571</v>
          </cell>
          <cell r="J233">
            <v>213.0041</v>
          </cell>
          <cell r="K233">
            <v>18.154200000000003</v>
          </cell>
          <cell r="L233">
            <v>158.5108</v>
          </cell>
          <cell r="M233">
            <v>96.70060000000001</v>
          </cell>
          <cell r="N233">
            <v>92.4939</v>
          </cell>
          <cell r="O233">
            <v>90.69999999999999</v>
          </cell>
          <cell r="P233">
            <v>345.1624</v>
          </cell>
          <cell r="Q233">
            <v>294.41700000000003</v>
          </cell>
          <cell r="R233">
            <v>1814.5673</v>
          </cell>
          <cell r="S233">
            <v>231.1583</v>
          </cell>
          <cell r="T233">
            <v>2.0277</v>
          </cell>
          <cell r="U233">
            <v>0.4397</v>
          </cell>
          <cell r="V233">
            <v>5.9229</v>
          </cell>
          <cell r="W233">
            <v>1.673</v>
          </cell>
          <cell r="X233">
            <v>5.1189</v>
          </cell>
          <cell r="Y233">
            <v>0.5948</v>
          </cell>
          <cell r="Z233">
            <v>2.5857</v>
          </cell>
          <cell r="AA233">
            <v>0.8369999999999999</v>
          </cell>
          <cell r="AB233">
            <v>1.75</v>
          </cell>
          <cell r="AC233">
            <v>1.2546</v>
          </cell>
          <cell r="AD233">
            <v>5.6957</v>
          </cell>
          <cell r="AE233">
            <v>3.9512</v>
          </cell>
          <cell r="AF233">
            <v>31.8512</v>
          </cell>
        </row>
        <row r="234">
          <cell r="A234" t="str">
            <v>PGETOTAL1993</v>
          </cell>
          <cell r="B234" t="str">
            <v>PGE</v>
          </cell>
          <cell r="C234" t="str">
            <v>PGETOTAL</v>
          </cell>
          <cell r="D234" t="str">
            <v>PGETOTAL</v>
          </cell>
          <cell r="E234">
            <v>1993</v>
          </cell>
          <cell r="F234">
            <v>104.58430000000001</v>
          </cell>
          <cell r="G234">
            <v>42.5691</v>
          </cell>
          <cell r="H234">
            <v>288.03499999999997</v>
          </cell>
          <cell r="I234">
            <v>78.6544</v>
          </cell>
          <cell r="J234">
            <v>217.57210000000003</v>
          </cell>
          <cell r="K234">
            <v>19.285899999999998</v>
          </cell>
          <cell r="L234">
            <v>160.3791</v>
          </cell>
          <cell r="M234">
            <v>98.0049</v>
          </cell>
          <cell r="N234">
            <v>94.0638</v>
          </cell>
          <cell r="O234">
            <v>90.81309999999999</v>
          </cell>
          <cell r="P234">
            <v>348.3539</v>
          </cell>
          <cell r="Q234">
            <v>297.12469999999996</v>
          </cell>
          <cell r="R234">
            <v>1839.4402999999998</v>
          </cell>
          <cell r="S234">
            <v>236.85800000000003</v>
          </cell>
          <cell r="T234">
            <v>2.2549</v>
          </cell>
          <cell r="U234">
            <v>0.4248</v>
          </cell>
          <cell r="V234">
            <v>6.7416</v>
          </cell>
          <cell r="W234">
            <v>1.9455</v>
          </cell>
          <cell r="X234">
            <v>5.4791</v>
          </cell>
          <cell r="Y234">
            <v>1.2098000000000002</v>
          </cell>
          <cell r="Z234">
            <v>2.2837</v>
          </cell>
          <cell r="AA234">
            <v>1.5759000000000003</v>
          </cell>
          <cell r="AB234">
            <v>1.8036</v>
          </cell>
          <cell r="AC234">
            <v>0.36240000000000006</v>
          </cell>
          <cell r="AD234">
            <v>5.3</v>
          </cell>
          <cell r="AE234">
            <v>4.1745</v>
          </cell>
          <cell r="AF234">
            <v>33.555800000000005</v>
          </cell>
        </row>
        <row r="235">
          <cell r="A235" t="str">
            <v>PGETOTAL1994</v>
          </cell>
          <cell r="B235" t="str">
            <v>PGE</v>
          </cell>
          <cell r="C235" t="str">
            <v>PGETOTAL</v>
          </cell>
          <cell r="D235" t="str">
            <v>PGETOTAL</v>
          </cell>
          <cell r="E235">
            <v>1994</v>
          </cell>
          <cell r="F235">
            <v>106.2462</v>
          </cell>
          <cell r="G235">
            <v>42.7005</v>
          </cell>
          <cell r="H235">
            <v>292.097</v>
          </cell>
          <cell r="I235">
            <v>79.8771</v>
          </cell>
          <cell r="J235">
            <v>220.0897</v>
          </cell>
          <cell r="K235">
            <v>19.9864</v>
          </cell>
          <cell r="L235">
            <v>162.8576</v>
          </cell>
          <cell r="M235">
            <v>99.10249999999999</v>
          </cell>
          <cell r="N235">
            <v>96.3377</v>
          </cell>
          <cell r="O235">
            <v>90.826</v>
          </cell>
          <cell r="P235">
            <v>350.4243</v>
          </cell>
          <cell r="Q235">
            <v>298.51689999999996</v>
          </cell>
          <cell r="R235">
            <v>1859.0619000000002</v>
          </cell>
          <cell r="S235">
            <v>240.0761</v>
          </cell>
          <cell r="T235">
            <v>2.1851000000000003</v>
          </cell>
          <cell r="U235">
            <v>0.39620000000000005</v>
          </cell>
          <cell r="V235">
            <v>5.9458</v>
          </cell>
          <cell r="W235">
            <v>1.7183000000000002</v>
          </cell>
          <cell r="X235">
            <v>3.0538</v>
          </cell>
          <cell r="Y235">
            <v>0.7714</v>
          </cell>
          <cell r="Z235">
            <v>2.9368</v>
          </cell>
          <cell r="AA235">
            <v>1.3718</v>
          </cell>
          <cell r="AB235">
            <v>2.5272</v>
          </cell>
          <cell r="AC235">
            <v>0.27690000000000003</v>
          </cell>
          <cell r="AD235">
            <v>4.4086</v>
          </cell>
          <cell r="AE235">
            <v>3.0862</v>
          </cell>
          <cell r="AF235">
            <v>28.6781</v>
          </cell>
        </row>
        <row r="236">
          <cell r="A236" t="str">
            <v>PGETOTAL1995</v>
          </cell>
          <cell r="B236" t="str">
            <v>PGE</v>
          </cell>
          <cell r="C236" t="str">
            <v>PGETOTAL</v>
          </cell>
          <cell r="D236" t="str">
            <v>PGETOTAL</v>
          </cell>
          <cell r="E236">
            <v>1995</v>
          </cell>
          <cell r="F236">
            <v>107.3489</v>
          </cell>
          <cell r="G236">
            <v>42.7906</v>
          </cell>
          <cell r="H236">
            <v>296.8677</v>
          </cell>
          <cell r="I236">
            <v>81.20439999999999</v>
          </cell>
          <cell r="J236">
            <v>223.25010000000003</v>
          </cell>
          <cell r="K236">
            <v>20.5589</v>
          </cell>
          <cell r="L236">
            <v>165.2536</v>
          </cell>
          <cell r="M236">
            <v>100.3948</v>
          </cell>
          <cell r="N236">
            <v>98.486</v>
          </cell>
          <cell r="O236">
            <v>90.84049999999999</v>
          </cell>
          <cell r="P236">
            <v>352.98609999999996</v>
          </cell>
          <cell r="Q236">
            <v>299.1649</v>
          </cell>
          <cell r="R236">
            <v>1879.1465</v>
          </cell>
          <cell r="S236">
            <v>243.80900000000003</v>
          </cell>
          <cell r="T236">
            <v>1.6742</v>
          </cell>
          <cell r="U236">
            <v>0.40609999999999996</v>
          </cell>
          <cell r="V236">
            <v>6.8437</v>
          </cell>
          <cell r="W236">
            <v>1.8727</v>
          </cell>
          <cell r="X236">
            <v>4.1993</v>
          </cell>
          <cell r="Y236">
            <v>0.6697</v>
          </cell>
          <cell r="Z236">
            <v>2.9027999999999996</v>
          </cell>
          <cell r="AA236">
            <v>1.5821999999999998</v>
          </cell>
          <cell r="AB236">
            <v>2.4274</v>
          </cell>
          <cell r="AC236">
            <v>0.2208</v>
          </cell>
          <cell r="AD236">
            <v>5.1476</v>
          </cell>
          <cell r="AE236">
            <v>2.2134</v>
          </cell>
          <cell r="AF236">
            <v>30.1599</v>
          </cell>
        </row>
        <row r="237">
          <cell r="A237" t="str">
            <v>PGETOTAL1996</v>
          </cell>
          <cell r="B237" t="str">
            <v>PGE</v>
          </cell>
          <cell r="C237" t="str">
            <v>PGETOTAL</v>
          </cell>
          <cell r="D237" t="str">
            <v>PGETOTAL</v>
          </cell>
          <cell r="E237">
            <v>1996</v>
          </cell>
          <cell r="F237">
            <v>108.16760000000001</v>
          </cell>
          <cell r="G237">
            <v>42.8729</v>
          </cell>
          <cell r="H237">
            <v>299.8374</v>
          </cell>
          <cell r="I237">
            <v>82.1118</v>
          </cell>
          <cell r="J237">
            <v>226.6865</v>
          </cell>
          <cell r="K237">
            <v>20.8994</v>
          </cell>
          <cell r="L237">
            <v>166.834</v>
          </cell>
          <cell r="M237">
            <v>101.0121</v>
          </cell>
          <cell r="N237">
            <v>99.47729999999999</v>
          </cell>
          <cell r="O237">
            <v>90.88399999999999</v>
          </cell>
          <cell r="P237">
            <v>356.1544</v>
          </cell>
          <cell r="Q237">
            <v>299.8601</v>
          </cell>
          <cell r="R237">
            <v>1894.7975000000001</v>
          </cell>
          <cell r="S237">
            <v>247.58589999999998</v>
          </cell>
          <cell r="T237">
            <v>1.4398</v>
          </cell>
          <cell r="U237">
            <v>0.36180000000000007</v>
          </cell>
          <cell r="V237">
            <v>5.1358</v>
          </cell>
          <cell r="W237">
            <v>1.4815000000000003</v>
          </cell>
          <cell r="X237">
            <v>4.847799999999999</v>
          </cell>
          <cell r="Y237">
            <v>0.45890000000000003</v>
          </cell>
          <cell r="Z237">
            <v>2.1251</v>
          </cell>
          <cell r="AA237">
            <v>0.9624999999999999</v>
          </cell>
          <cell r="AB237">
            <v>1.2974999999999999</v>
          </cell>
          <cell r="AC237">
            <v>0.8947</v>
          </cell>
          <cell r="AD237">
            <v>5.9627</v>
          </cell>
          <cell r="AE237">
            <v>2.8745</v>
          </cell>
          <cell r="AF237">
            <v>27.8426</v>
          </cell>
        </row>
        <row r="238">
          <cell r="A238" t="str">
            <v>PGETOTAL1997</v>
          </cell>
          <cell r="B238" t="str">
            <v>PGE</v>
          </cell>
          <cell r="C238" t="str">
            <v>PGETOTAL</v>
          </cell>
          <cell r="D238" t="str">
            <v>PGETOTAL</v>
          </cell>
          <cell r="E238">
            <v>1997</v>
          </cell>
          <cell r="F238">
            <v>109.05590000000001</v>
          </cell>
          <cell r="G238">
            <v>42.902699999999996</v>
          </cell>
          <cell r="H238">
            <v>302.0696</v>
          </cell>
          <cell r="I238">
            <v>82.7473</v>
          </cell>
          <cell r="J238">
            <v>230.1201</v>
          </cell>
          <cell r="K238">
            <v>21.261</v>
          </cell>
          <cell r="L238">
            <v>167.86880000000002</v>
          </cell>
          <cell r="M238">
            <v>101.24190000000002</v>
          </cell>
          <cell r="N238">
            <v>102.7597</v>
          </cell>
          <cell r="O238">
            <v>90.99719999999999</v>
          </cell>
          <cell r="P238">
            <v>357.5537</v>
          </cell>
          <cell r="Q238">
            <v>302.14750000000004</v>
          </cell>
          <cell r="R238">
            <v>1910.7253999999998</v>
          </cell>
          <cell r="S238">
            <v>251.3811</v>
          </cell>
          <cell r="T238">
            <v>1.5613000000000001</v>
          </cell>
          <cell r="U238">
            <v>0.5177</v>
          </cell>
          <cell r="V238">
            <v>4.7827</v>
          </cell>
          <cell r="W238">
            <v>1.299</v>
          </cell>
          <cell r="X238">
            <v>5.1033</v>
          </cell>
          <cell r="Y238">
            <v>0.4755</v>
          </cell>
          <cell r="Z238">
            <v>1.6632</v>
          </cell>
          <cell r="AA238">
            <v>0.5961</v>
          </cell>
          <cell r="AB238">
            <v>3.6173</v>
          </cell>
          <cell r="AC238">
            <v>0.9618</v>
          </cell>
          <cell r="AD238">
            <v>4.103800000000001</v>
          </cell>
          <cell r="AE238">
            <v>4.3468</v>
          </cell>
          <cell r="AF238">
            <v>29.0285</v>
          </cell>
        </row>
        <row r="239">
          <cell r="A239" t="str">
            <v>PGETOTAL1998</v>
          </cell>
          <cell r="B239" t="str">
            <v>PGE</v>
          </cell>
          <cell r="C239" t="str">
            <v>PGETOTAL</v>
          </cell>
          <cell r="D239" t="str">
            <v>PGETOTAL</v>
          </cell>
          <cell r="E239">
            <v>1998</v>
          </cell>
          <cell r="F239">
            <v>110.36880000000001</v>
          </cell>
          <cell r="G239">
            <v>43.2051</v>
          </cell>
          <cell r="H239">
            <v>304.4012</v>
          </cell>
          <cell r="I239">
            <v>83.4444</v>
          </cell>
          <cell r="J239">
            <v>233.8932</v>
          </cell>
          <cell r="K239">
            <v>21.7073</v>
          </cell>
          <cell r="L239">
            <v>169.1165</v>
          </cell>
          <cell r="M239">
            <v>102.27929999999999</v>
          </cell>
          <cell r="N239">
            <v>103.869</v>
          </cell>
          <cell r="O239">
            <v>91.5831</v>
          </cell>
          <cell r="P239">
            <v>359.19129999999996</v>
          </cell>
          <cell r="Q239">
            <v>307.6971</v>
          </cell>
          <cell r="R239">
            <v>1930.7563</v>
          </cell>
          <cell r="S239">
            <v>255.6005</v>
          </cell>
          <cell r="T239">
            <v>2.0394</v>
          </cell>
          <cell r="U239">
            <v>0.742</v>
          </cell>
          <cell r="V239">
            <v>4.8083</v>
          </cell>
          <cell r="W239">
            <v>1.3519</v>
          </cell>
          <cell r="X239">
            <v>5.2214</v>
          </cell>
          <cell r="Y239">
            <v>0.5701</v>
          </cell>
          <cell r="Z239">
            <v>1.9239000000000002</v>
          </cell>
          <cell r="AA239">
            <v>1.4283000000000001</v>
          </cell>
          <cell r="AB239">
            <v>1.4782</v>
          </cell>
          <cell r="AC239">
            <v>1.6048</v>
          </cell>
          <cell r="AD239">
            <v>4.63</v>
          </cell>
          <cell r="AE239">
            <v>7.809799999999999</v>
          </cell>
          <cell r="AF239">
            <v>33.6081</v>
          </cell>
        </row>
        <row r="240">
          <cell r="A240" t="str">
            <v>PGETOTAL1999</v>
          </cell>
          <cell r="B240" t="str">
            <v>PGE</v>
          </cell>
          <cell r="C240" t="str">
            <v>PGETOTAL</v>
          </cell>
          <cell r="D240" t="str">
            <v>PGETOTAL</v>
          </cell>
          <cell r="E240">
            <v>1999</v>
          </cell>
          <cell r="F240">
            <v>111.50680000000001</v>
          </cell>
          <cell r="G240">
            <v>43.2478</v>
          </cell>
          <cell r="H240">
            <v>306.3368</v>
          </cell>
          <cell r="I240">
            <v>84.0224</v>
          </cell>
          <cell r="J240">
            <v>241.0544</v>
          </cell>
          <cell r="K240">
            <v>22.4839</v>
          </cell>
          <cell r="L240">
            <v>171.8263</v>
          </cell>
          <cell r="M240">
            <v>102.98139999999998</v>
          </cell>
          <cell r="N240">
            <v>105.47089999999999</v>
          </cell>
          <cell r="O240">
            <v>94.1796</v>
          </cell>
          <cell r="P240">
            <v>361.9483</v>
          </cell>
          <cell r="Q240">
            <v>317.1074</v>
          </cell>
          <cell r="R240">
            <v>1962.1660000000002</v>
          </cell>
          <cell r="S240">
            <v>263.5383</v>
          </cell>
          <cell r="T240">
            <v>1.9195</v>
          </cell>
          <cell r="U240">
            <v>0.5428999999999999</v>
          </cell>
          <cell r="V240">
            <v>5.1093</v>
          </cell>
          <cell r="W240">
            <v>1.4124</v>
          </cell>
          <cell r="X240">
            <v>8.7329</v>
          </cell>
          <cell r="Y240">
            <v>0.9110999999999999</v>
          </cell>
          <cell r="Z240">
            <v>3.4536</v>
          </cell>
          <cell r="AA240">
            <v>1.1562</v>
          </cell>
          <cell r="AB240">
            <v>2.0032</v>
          </cell>
          <cell r="AC240">
            <v>3.83</v>
          </cell>
          <cell r="AD240">
            <v>7.107500000000001</v>
          </cell>
          <cell r="AE240">
            <v>12.0011</v>
          </cell>
          <cell r="AF240">
            <v>48.1797</v>
          </cell>
        </row>
        <row r="241">
          <cell r="A241" t="str">
            <v>PGETOTAL2000</v>
          </cell>
          <cell r="B241" t="str">
            <v>PGE</v>
          </cell>
          <cell r="C241" t="str">
            <v>PGETOTAL</v>
          </cell>
          <cell r="D241" t="str">
            <v>PGETOTAL</v>
          </cell>
          <cell r="E241">
            <v>2000</v>
          </cell>
          <cell r="F241">
            <v>112.5857</v>
          </cell>
          <cell r="G241">
            <v>43.3391</v>
          </cell>
          <cell r="H241">
            <v>309.3458</v>
          </cell>
          <cell r="I241">
            <v>84.92869999999999</v>
          </cell>
          <cell r="J241">
            <v>249.3598</v>
          </cell>
          <cell r="K241">
            <v>23.3249</v>
          </cell>
          <cell r="L241">
            <v>173.6239</v>
          </cell>
          <cell r="M241">
            <v>103.6575</v>
          </cell>
          <cell r="N241">
            <v>106.53110000000001</v>
          </cell>
          <cell r="O241">
            <v>96.7345</v>
          </cell>
          <cell r="P241">
            <v>364.95230000000004</v>
          </cell>
          <cell r="Q241">
            <v>326.0463</v>
          </cell>
          <cell r="R241">
            <v>1994.4296</v>
          </cell>
          <cell r="S241">
            <v>272.6847</v>
          </cell>
          <cell r="T241">
            <v>1.8628000000000002</v>
          </cell>
          <cell r="U241">
            <v>0.5648</v>
          </cell>
          <cell r="V241">
            <v>5.9375</v>
          </cell>
          <cell r="W241">
            <v>1.6867</v>
          </cell>
          <cell r="X241">
            <v>10.0076</v>
          </cell>
          <cell r="Y241">
            <v>0.9869000000000001</v>
          </cell>
          <cell r="Z241">
            <v>2.6158</v>
          </cell>
          <cell r="AA241">
            <v>1.1367</v>
          </cell>
          <cell r="AB241">
            <v>1.4987000000000001</v>
          </cell>
          <cell r="AC241">
            <v>3.4616</v>
          </cell>
          <cell r="AD241">
            <v>7.4231</v>
          </cell>
          <cell r="AE241">
            <v>11.8788</v>
          </cell>
          <cell r="AF241">
            <v>49.061</v>
          </cell>
        </row>
        <row r="242">
          <cell r="A242" t="str">
            <v>PGETOTAL2001</v>
          </cell>
          <cell r="B242" t="str">
            <v>PGE</v>
          </cell>
          <cell r="C242" t="str">
            <v>PGETOTAL</v>
          </cell>
          <cell r="D242" t="str">
            <v>PGETOTAL</v>
          </cell>
          <cell r="E242">
            <v>2001</v>
          </cell>
          <cell r="F242">
            <v>113.6563</v>
          </cell>
          <cell r="G242">
            <v>43.391</v>
          </cell>
          <cell r="H242">
            <v>312.11899999999997</v>
          </cell>
          <cell r="I242">
            <v>85.8501</v>
          </cell>
          <cell r="J242">
            <v>256.458</v>
          </cell>
          <cell r="K242">
            <v>24.0828</v>
          </cell>
          <cell r="L242">
            <v>175.8873</v>
          </cell>
          <cell r="M242">
            <v>104.33709999999999</v>
          </cell>
          <cell r="N242">
            <v>108.2162</v>
          </cell>
          <cell r="O242">
            <v>99.0883</v>
          </cell>
          <cell r="P242">
            <v>367.0381</v>
          </cell>
          <cell r="Q242">
            <v>334.9107</v>
          </cell>
          <cell r="R242">
            <v>2025.0349</v>
          </cell>
          <cell r="S242">
            <v>280.54080000000005</v>
          </cell>
          <cell r="T242">
            <v>1.9637</v>
          </cell>
          <cell r="U242">
            <v>0.5188999999999999</v>
          </cell>
          <cell r="V242">
            <v>5.8313999999999995</v>
          </cell>
          <cell r="W242">
            <v>1.7466</v>
          </cell>
          <cell r="X242">
            <v>8.9307</v>
          </cell>
          <cell r="Y242">
            <v>0.915</v>
          </cell>
          <cell r="Z242">
            <v>3.1598</v>
          </cell>
          <cell r="AA242">
            <v>1.1844</v>
          </cell>
          <cell r="AB242">
            <v>2.1623</v>
          </cell>
          <cell r="AC242">
            <v>3.3055</v>
          </cell>
          <cell r="AD242">
            <v>6.103599999999999</v>
          </cell>
          <cell r="AE242">
            <v>11.8975</v>
          </cell>
          <cell r="AF242">
            <v>47.7194</v>
          </cell>
        </row>
        <row r="243">
          <cell r="A243" t="str">
            <v>PGETOTAL2002</v>
          </cell>
          <cell r="B243" t="str">
            <v>PGE</v>
          </cell>
          <cell r="C243" t="str">
            <v>PGETOTAL</v>
          </cell>
          <cell r="D243" t="str">
            <v>PGETOTAL</v>
          </cell>
          <cell r="E243">
            <v>2002</v>
          </cell>
          <cell r="F243">
            <v>115.39080000000001</v>
          </cell>
          <cell r="G243">
            <v>43.9625</v>
          </cell>
          <cell r="H243">
            <v>316.32439999999997</v>
          </cell>
          <cell r="I243">
            <v>87.0244</v>
          </cell>
          <cell r="J243">
            <v>261.3865</v>
          </cell>
          <cell r="K243">
            <v>24.5848</v>
          </cell>
          <cell r="L243">
            <v>178.0026</v>
          </cell>
          <cell r="M243">
            <v>105.6673</v>
          </cell>
          <cell r="N243">
            <v>109.9028</v>
          </cell>
          <cell r="O243">
            <v>100.6325</v>
          </cell>
          <cell r="P243">
            <v>372.1824</v>
          </cell>
          <cell r="Q243">
            <v>339.5996</v>
          </cell>
          <cell r="R243">
            <v>2054.6606</v>
          </cell>
          <cell r="S243">
            <v>285.97130000000004</v>
          </cell>
          <cell r="T243">
            <v>2.7291999999999996</v>
          </cell>
          <cell r="U243">
            <v>1.9543</v>
          </cell>
          <cell r="V243">
            <v>8.5062</v>
          </cell>
          <cell r="W243">
            <v>2.2874</v>
          </cell>
          <cell r="X243">
            <v>6.888999999999999</v>
          </cell>
          <cell r="Y243">
            <v>0.6698</v>
          </cell>
          <cell r="Z243">
            <v>3.0977000000000006</v>
          </cell>
          <cell r="AA243">
            <v>1.9632999999999998</v>
          </cell>
          <cell r="AB243">
            <v>2.206</v>
          </cell>
          <cell r="AC243">
            <v>2.6657</v>
          </cell>
          <cell r="AD243">
            <v>10.316600000000001</v>
          </cell>
          <cell r="AE243">
            <v>8.0753</v>
          </cell>
          <cell r="AF243">
            <v>51.360499999999995</v>
          </cell>
        </row>
        <row r="244">
          <cell r="A244" t="str">
            <v>PGETOTAL2003</v>
          </cell>
          <cell r="B244" t="str">
            <v>PGE</v>
          </cell>
          <cell r="C244" t="str">
            <v>PGETOTAL</v>
          </cell>
          <cell r="D244" t="str">
            <v>PGETOTAL</v>
          </cell>
          <cell r="E244">
            <v>2003</v>
          </cell>
          <cell r="F244">
            <v>117.4254</v>
          </cell>
          <cell r="G244">
            <v>44.6502</v>
          </cell>
          <cell r="H244">
            <v>321.1191</v>
          </cell>
          <cell r="I244">
            <v>88.3311</v>
          </cell>
          <cell r="J244">
            <v>266.8591</v>
          </cell>
          <cell r="K244">
            <v>25.125899999999998</v>
          </cell>
          <cell r="L244">
            <v>180.1406</v>
          </cell>
          <cell r="M244">
            <v>107.1811</v>
          </cell>
          <cell r="N244">
            <v>111.5629</v>
          </cell>
          <cell r="O244">
            <v>102.1706</v>
          </cell>
          <cell r="P244">
            <v>377.9705</v>
          </cell>
          <cell r="Q244">
            <v>345.05809999999997</v>
          </cell>
          <cell r="R244">
            <v>2087.5946</v>
          </cell>
          <cell r="S244">
            <v>291.985</v>
          </cell>
          <cell r="T244">
            <v>3.0337</v>
          </cell>
          <cell r="U244">
            <v>1.4390999999999998</v>
          </cell>
          <cell r="V244">
            <v>8.6865</v>
          </cell>
          <cell r="W244">
            <v>2.335</v>
          </cell>
          <cell r="X244">
            <v>7.5588999999999995</v>
          </cell>
          <cell r="Y244">
            <v>0.7199</v>
          </cell>
          <cell r="Z244">
            <v>3.2121</v>
          </cell>
          <cell r="AA244">
            <v>2.1497</v>
          </cell>
          <cell r="AB244">
            <v>2.2237999999999998</v>
          </cell>
          <cell r="AC244">
            <v>2.6673</v>
          </cell>
          <cell r="AD244">
            <v>10.9011</v>
          </cell>
          <cell r="AE244">
            <v>8.8799</v>
          </cell>
          <cell r="AF244">
            <v>53.806999999999995</v>
          </cell>
        </row>
        <row r="245">
          <cell r="A245" t="str">
            <v>PGETOTAL2004</v>
          </cell>
          <cell r="B245" t="str">
            <v>PGE</v>
          </cell>
          <cell r="C245" t="str">
            <v>PGETOTAL</v>
          </cell>
          <cell r="D245" t="str">
            <v>PGETOTAL</v>
          </cell>
          <cell r="E245">
            <v>2004</v>
          </cell>
          <cell r="F245">
            <v>119.5567</v>
          </cell>
          <cell r="G245">
            <v>45.3291</v>
          </cell>
          <cell r="H245">
            <v>325.9326</v>
          </cell>
          <cell r="I245">
            <v>89.7128</v>
          </cell>
          <cell r="J245">
            <v>271.93059999999997</v>
          </cell>
          <cell r="K245">
            <v>25.6636</v>
          </cell>
          <cell r="L245">
            <v>182.05429999999998</v>
          </cell>
          <cell r="M245">
            <v>108.61690000000002</v>
          </cell>
          <cell r="N245">
            <v>113.2038</v>
          </cell>
          <cell r="O245">
            <v>103.6847</v>
          </cell>
          <cell r="P245">
            <v>383.2428</v>
          </cell>
          <cell r="Q245">
            <v>350.00350000000003</v>
          </cell>
          <cell r="R245">
            <v>2118.9314</v>
          </cell>
          <cell r="S245">
            <v>297.59419999999994</v>
          </cell>
          <cell r="T245">
            <v>3.1821</v>
          </cell>
          <cell r="U245">
            <v>1.4809999999999999</v>
          </cell>
          <cell r="V245">
            <v>8.9352</v>
          </cell>
          <cell r="W245">
            <v>2.4714</v>
          </cell>
          <cell r="X245">
            <v>7.283799999999999</v>
          </cell>
          <cell r="Y245">
            <v>0.7271000000000001</v>
          </cell>
          <cell r="Z245">
            <v>3.0860999999999996</v>
          </cell>
          <cell r="AA245">
            <v>2.1292999999999997</v>
          </cell>
          <cell r="AB245">
            <v>2.2516</v>
          </cell>
          <cell r="AC245">
            <v>2.7088</v>
          </cell>
          <cell r="AD245">
            <v>10.7272</v>
          </cell>
          <cell r="AE245">
            <v>8.568</v>
          </cell>
          <cell r="AF245">
            <v>53.55159999999999</v>
          </cell>
        </row>
        <row r="246">
          <cell r="A246" t="str">
            <v>PGETOTAL2005</v>
          </cell>
          <cell r="B246" t="str">
            <v>PGE</v>
          </cell>
          <cell r="C246" t="str">
            <v>PGETOTAL</v>
          </cell>
          <cell r="D246" t="str">
            <v>PGETOTAL</v>
          </cell>
          <cell r="E246">
            <v>2005</v>
          </cell>
          <cell r="F246">
            <v>121.8988</v>
          </cell>
          <cell r="G246">
            <v>46.0983</v>
          </cell>
          <cell r="H246">
            <v>330.5653</v>
          </cell>
          <cell r="I246">
            <v>91.2333</v>
          </cell>
          <cell r="J246">
            <v>276.462</v>
          </cell>
          <cell r="K246">
            <v>26.216099999999997</v>
          </cell>
          <cell r="L246">
            <v>183.9485</v>
          </cell>
          <cell r="M246">
            <v>110.087</v>
          </cell>
          <cell r="N246">
            <v>114.8247</v>
          </cell>
          <cell r="O246">
            <v>105.16460000000001</v>
          </cell>
          <cell r="P246">
            <v>388.7722</v>
          </cell>
          <cell r="Q246">
            <v>354.97450000000003</v>
          </cell>
          <cell r="R246">
            <v>2150.2453</v>
          </cell>
          <cell r="S246">
            <v>302.6781</v>
          </cell>
          <cell r="T246">
            <v>3.4432</v>
          </cell>
          <cell r="U246">
            <v>1.6216000000000002</v>
          </cell>
          <cell r="V246">
            <v>8.9742</v>
          </cell>
          <cell r="W246">
            <v>2.6695</v>
          </cell>
          <cell r="X246">
            <v>6.863999999999999</v>
          </cell>
          <cell r="Y246">
            <v>0.7525999999999999</v>
          </cell>
          <cell r="Z246">
            <v>3.1714</v>
          </cell>
          <cell r="AA246">
            <v>2.2243</v>
          </cell>
          <cell r="AB246">
            <v>2.2803</v>
          </cell>
          <cell r="AC246">
            <v>2.7373</v>
          </cell>
          <cell r="AD246">
            <v>11.3168</v>
          </cell>
          <cell r="AE246">
            <v>8.784799999999999</v>
          </cell>
          <cell r="AF246">
            <v>54.83999999999999</v>
          </cell>
        </row>
        <row r="247">
          <cell r="A247" t="str">
            <v>PGETOTAL2006</v>
          </cell>
          <cell r="B247" t="str">
            <v>PGE</v>
          </cell>
          <cell r="C247" t="str">
            <v>PGETOTAL</v>
          </cell>
          <cell r="D247" t="str">
            <v>PGETOTAL</v>
          </cell>
          <cell r="E247">
            <v>2006</v>
          </cell>
          <cell r="F247">
            <v>124.2429</v>
          </cell>
          <cell r="G247">
            <v>46.8673</v>
          </cell>
          <cell r="H247">
            <v>335.1471</v>
          </cell>
          <cell r="I247">
            <v>92.74960000000002</v>
          </cell>
          <cell r="J247">
            <v>280.9228</v>
          </cell>
          <cell r="K247">
            <v>26.7605</v>
          </cell>
          <cell r="L247">
            <v>185.824</v>
          </cell>
          <cell r="M247">
            <v>111.5557</v>
          </cell>
          <cell r="N247">
            <v>116.4248</v>
          </cell>
          <cell r="O247">
            <v>106.6114</v>
          </cell>
          <cell r="P247">
            <v>394.2746</v>
          </cell>
          <cell r="Q247">
            <v>359.92359999999996</v>
          </cell>
          <cell r="R247">
            <v>2181.3043000000002</v>
          </cell>
          <cell r="S247">
            <v>307.6833</v>
          </cell>
          <cell r="T247">
            <v>3.4934999999999996</v>
          </cell>
          <cell r="U247">
            <v>1.6697</v>
          </cell>
          <cell r="V247">
            <v>9.130700000000001</v>
          </cell>
          <cell r="W247">
            <v>2.7215</v>
          </cell>
          <cell r="X247">
            <v>6.9076</v>
          </cell>
          <cell r="Y247">
            <v>0.7536999999999999</v>
          </cell>
          <cell r="Z247">
            <v>3.2645999999999997</v>
          </cell>
          <cell r="AA247">
            <v>2.2879</v>
          </cell>
          <cell r="AB247">
            <v>2.3105</v>
          </cell>
          <cell r="AC247">
            <v>2.7630999999999997</v>
          </cell>
          <cell r="AD247">
            <v>11.608699999999999</v>
          </cell>
          <cell r="AE247">
            <v>8.9437</v>
          </cell>
          <cell r="AF247">
            <v>55.855199999999996</v>
          </cell>
        </row>
        <row r="248">
          <cell r="A248" t="str">
            <v>PGETOTAL2007</v>
          </cell>
          <cell r="B248" t="str">
            <v>PGE</v>
          </cell>
          <cell r="C248" t="str">
            <v>PGETOTAL</v>
          </cell>
          <cell r="D248" t="str">
            <v>PGETOTAL</v>
          </cell>
          <cell r="E248">
            <v>2007</v>
          </cell>
          <cell r="F248">
            <v>126.5883</v>
          </cell>
          <cell r="G248">
            <v>47.635999999999996</v>
          </cell>
          <cell r="H248">
            <v>339.68780000000004</v>
          </cell>
          <cell r="I248">
            <v>94.26410000000001</v>
          </cell>
          <cell r="J248">
            <v>285.3419</v>
          </cell>
          <cell r="K248">
            <v>27.2991</v>
          </cell>
          <cell r="L248">
            <v>187.68189999999998</v>
          </cell>
          <cell r="M248">
            <v>113.0233</v>
          </cell>
          <cell r="N248">
            <v>118.0035</v>
          </cell>
          <cell r="O248">
            <v>108.02590000000001</v>
          </cell>
          <cell r="P248">
            <v>399.75</v>
          </cell>
          <cell r="Q248">
            <v>364.85519999999997</v>
          </cell>
          <cell r="R248">
            <v>2212.157</v>
          </cell>
          <cell r="S248">
            <v>312.641</v>
          </cell>
          <cell r="T248">
            <v>3.541</v>
          </cell>
          <cell r="U248">
            <v>1.7145</v>
          </cell>
          <cell r="V248">
            <v>9.2805</v>
          </cell>
          <cell r="W248">
            <v>2.7715</v>
          </cell>
          <cell r="X248">
            <v>6.9736</v>
          </cell>
          <cell r="Y248">
            <v>0.7574</v>
          </cell>
          <cell r="Z248">
            <v>3.3649</v>
          </cell>
          <cell r="AA248">
            <v>2.3548</v>
          </cell>
          <cell r="AB248">
            <v>2.342</v>
          </cell>
          <cell r="AC248">
            <v>2.7852</v>
          </cell>
          <cell r="AD248">
            <v>11.880700000000001</v>
          </cell>
          <cell r="AE248">
            <v>9.0931</v>
          </cell>
          <cell r="AF248">
            <v>56.85920000000001</v>
          </cell>
        </row>
        <row r="249">
          <cell r="A249" t="str">
            <v>PGETOTAL2008</v>
          </cell>
          <cell r="B249" t="str">
            <v>PGE</v>
          </cell>
          <cell r="C249" t="str">
            <v>PGETOTAL</v>
          </cell>
          <cell r="D249" t="str">
            <v>PGETOTAL</v>
          </cell>
          <cell r="E249">
            <v>2008</v>
          </cell>
          <cell r="F249">
            <v>128.9351</v>
          </cell>
          <cell r="G249">
            <v>48.4045</v>
          </cell>
          <cell r="H249">
            <v>344.1934</v>
          </cell>
          <cell r="I249">
            <v>95.7785</v>
          </cell>
          <cell r="J249">
            <v>289.7373</v>
          </cell>
          <cell r="K249">
            <v>27.8338</v>
          </cell>
          <cell r="L249">
            <v>189.5229</v>
          </cell>
          <cell r="M249">
            <v>114.48929999999999</v>
          </cell>
          <cell r="N249">
            <v>119.5602</v>
          </cell>
          <cell r="O249">
            <v>109.40969999999999</v>
          </cell>
          <cell r="P249">
            <v>405.19960000000003</v>
          </cell>
          <cell r="Q249">
            <v>369.7735</v>
          </cell>
          <cell r="R249">
            <v>2242.8378000000002</v>
          </cell>
          <cell r="S249">
            <v>317.5711</v>
          </cell>
          <cell r="T249">
            <v>3.5866000000000002</v>
          </cell>
          <cell r="U249">
            <v>1.7556</v>
          </cell>
          <cell r="V249">
            <v>9.4189</v>
          </cell>
          <cell r="W249">
            <v>2.8189</v>
          </cell>
          <cell r="X249">
            <v>7.0495</v>
          </cell>
          <cell r="Y249">
            <v>0.762</v>
          </cell>
          <cell r="Z249">
            <v>3.4723</v>
          </cell>
          <cell r="AA249">
            <v>2.4248</v>
          </cell>
          <cell r="AB249">
            <v>2.3747000000000003</v>
          </cell>
          <cell r="AC249">
            <v>2.8030999999999997</v>
          </cell>
          <cell r="AD249">
            <v>12.1283</v>
          </cell>
          <cell r="AE249">
            <v>9.2312</v>
          </cell>
          <cell r="AF249">
            <v>57.825900000000004</v>
          </cell>
        </row>
        <row r="250">
          <cell r="A250" t="str">
            <v>PGETOTAL2009</v>
          </cell>
          <cell r="B250" t="str">
            <v>PGE</v>
          </cell>
          <cell r="C250" t="str">
            <v>PGETOTAL</v>
          </cell>
          <cell r="D250" t="str">
            <v>PGETOTAL</v>
          </cell>
          <cell r="E250">
            <v>2009</v>
          </cell>
          <cell r="F250">
            <v>131.0818</v>
          </cell>
          <cell r="G250">
            <v>49.0855</v>
          </cell>
          <cell r="H250">
            <v>348.3805</v>
          </cell>
          <cell r="I250">
            <v>97.21889999999999</v>
          </cell>
          <cell r="J250">
            <v>293.8654</v>
          </cell>
          <cell r="K250">
            <v>28.365</v>
          </cell>
          <cell r="L250">
            <v>191.34720000000002</v>
          </cell>
          <cell r="M250">
            <v>115.76330000000002</v>
          </cell>
          <cell r="N250">
            <v>121.09479999999999</v>
          </cell>
          <cell r="O250">
            <v>110.74630000000002</v>
          </cell>
          <cell r="P250">
            <v>409.8838</v>
          </cell>
          <cell r="Q250">
            <v>373.8751</v>
          </cell>
          <cell r="R250">
            <v>2270.7075999999997</v>
          </cell>
          <cell r="S250">
            <v>322.23040000000003</v>
          </cell>
          <cell r="T250">
            <v>3.4293</v>
          </cell>
          <cell r="U250">
            <v>1.7045</v>
          </cell>
          <cell r="V250">
            <v>9.2542</v>
          </cell>
          <cell r="W250">
            <v>2.7872</v>
          </cell>
          <cell r="X250">
            <v>6.873200000000001</v>
          </cell>
          <cell r="Y250">
            <v>0.7663</v>
          </cell>
          <cell r="Z250">
            <v>3.5857</v>
          </cell>
          <cell r="AA250">
            <v>2.3076</v>
          </cell>
          <cell r="AB250">
            <v>2.4082</v>
          </cell>
          <cell r="AC250">
            <v>2.7992999999999997</v>
          </cell>
          <cell r="AD250">
            <v>11.6069</v>
          </cell>
          <cell r="AE250">
            <v>8.5491</v>
          </cell>
          <cell r="AF250">
            <v>56.0715</v>
          </cell>
        </row>
        <row r="251">
          <cell r="A251" t="str">
            <v>PGETOTAL2010</v>
          </cell>
          <cell r="B251" t="str">
            <v>PGE</v>
          </cell>
          <cell r="C251" t="str">
            <v>PGETOTAL</v>
          </cell>
          <cell r="D251" t="str">
            <v>PGETOTAL</v>
          </cell>
          <cell r="E251">
            <v>2010</v>
          </cell>
          <cell r="F251">
            <v>133.23000000000002</v>
          </cell>
          <cell r="G251">
            <v>49.766099999999994</v>
          </cell>
          <cell r="H251">
            <v>352.539</v>
          </cell>
          <cell r="I251">
            <v>98.65979999999999</v>
          </cell>
          <cell r="J251">
            <v>297.96709999999996</v>
          </cell>
          <cell r="K251">
            <v>28.8926</v>
          </cell>
          <cell r="L251">
            <v>193.15570000000002</v>
          </cell>
          <cell r="M251">
            <v>117.0361</v>
          </cell>
          <cell r="N251">
            <v>122.6067</v>
          </cell>
          <cell r="O251">
            <v>112.03970000000001</v>
          </cell>
          <cell r="P251">
            <v>414.5432</v>
          </cell>
          <cell r="Q251">
            <v>377.96680000000003</v>
          </cell>
          <cell r="R251">
            <v>2298.4028</v>
          </cell>
          <cell r="S251">
            <v>326.8597</v>
          </cell>
          <cell r="T251">
            <v>3.4722999999999997</v>
          </cell>
          <cell r="U251">
            <v>1.7355</v>
          </cell>
          <cell r="V251">
            <v>9.357800000000001</v>
          </cell>
          <cell r="W251">
            <v>2.8248</v>
          </cell>
          <cell r="X251">
            <v>6.929</v>
          </cell>
          <cell r="Y251">
            <v>0.7698</v>
          </cell>
          <cell r="Z251">
            <v>3.7053000000000003</v>
          </cell>
          <cell r="AA251">
            <v>2.3832</v>
          </cell>
          <cell r="AB251">
            <v>2.4423</v>
          </cell>
          <cell r="AC251">
            <v>2.7931</v>
          </cell>
          <cell r="AD251">
            <v>11.791599999999999</v>
          </cell>
          <cell r="AE251">
            <v>8.6564</v>
          </cell>
          <cell r="AF251">
            <v>56.8611</v>
          </cell>
        </row>
        <row r="252">
          <cell r="A252" t="str">
            <v>PGETOTAL2011</v>
          </cell>
          <cell r="B252" t="str">
            <v>PGE</v>
          </cell>
          <cell r="C252" t="str">
            <v>PGETOTAL</v>
          </cell>
          <cell r="D252" t="str">
            <v>PGETOTAL</v>
          </cell>
          <cell r="E252">
            <v>2011</v>
          </cell>
          <cell r="F252">
            <v>135.3792</v>
          </cell>
          <cell r="G252">
            <v>50.4468</v>
          </cell>
          <cell r="H252">
            <v>356.67629999999997</v>
          </cell>
          <cell r="I252">
            <v>100.10340000000001</v>
          </cell>
          <cell r="J252">
            <v>302.0699</v>
          </cell>
          <cell r="K252">
            <v>29.419199999999996</v>
          </cell>
          <cell r="L252">
            <v>194.9495</v>
          </cell>
          <cell r="M252">
            <v>118.3072</v>
          </cell>
          <cell r="N252">
            <v>124.0961</v>
          </cell>
          <cell r="O252">
            <v>113.29310000000001</v>
          </cell>
          <cell r="P252">
            <v>419.1778</v>
          </cell>
          <cell r="Q252">
            <v>382.0526</v>
          </cell>
          <cell r="R252">
            <v>2325.9710999999998</v>
          </cell>
          <cell r="S252">
            <v>331.4891</v>
          </cell>
          <cell r="T252">
            <v>3.5144</v>
          </cell>
          <cell r="U252">
            <v>1.7605</v>
          </cell>
          <cell r="V252">
            <v>9.4491</v>
          </cell>
          <cell r="W252">
            <v>2.859</v>
          </cell>
          <cell r="X252">
            <v>7.004200000000001</v>
          </cell>
          <cell r="Y252">
            <v>0.7751000000000001</v>
          </cell>
          <cell r="Z252">
            <v>3.8302</v>
          </cell>
          <cell r="AA252">
            <v>2.461</v>
          </cell>
          <cell r="AB252">
            <v>2.4769</v>
          </cell>
          <cell r="AC252">
            <v>2.7845</v>
          </cell>
          <cell r="AD252">
            <v>11.9408</v>
          </cell>
          <cell r="AE252">
            <v>8.7513</v>
          </cell>
          <cell r="AF252">
            <v>57.607</v>
          </cell>
        </row>
        <row r="253">
          <cell r="A253" t="str">
            <v>PGETOTAL2012</v>
          </cell>
          <cell r="B253" t="str">
            <v>PGE</v>
          </cell>
          <cell r="C253" t="str">
            <v>PGETOTAL</v>
          </cell>
          <cell r="D253" t="str">
            <v>PGETOTAL</v>
          </cell>
          <cell r="E253">
            <v>2012</v>
          </cell>
          <cell r="F253">
            <v>137.5299</v>
          </cell>
          <cell r="G253">
            <v>51.1272</v>
          </cell>
          <cell r="H253">
            <v>360.785</v>
          </cell>
          <cell r="I253">
            <v>101.54679999999999</v>
          </cell>
          <cell r="J253">
            <v>306.1264</v>
          </cell>
          <cell r="K253">
            <v>29.9409</v>
          </cell>
          <cell r="L253">
            <v>196.7282</v>
          </cell>
          <cell r="M253">
            <v>119.57690000000001</v>
          </cell>
          <cell r="N253">
            <v>125.5627</v>
          </cell>
          <cell r="O253">
            <v>114.50959999999999</v>
          </cell>
          <cell r="P253">
            <v>423.7889</v>
          </cell>
          <cell r="Q253">
            <v>386.12930000000006</v>
          </cell>
          <cell r="R253">
            <v>2353.3518000000004</v>
          </cell>
          <cell r="S253">
            <v>336.0673</v>
          </cell>
          <cell r="T253">
            <v>3.5570000000000004</v>
          </cell>
          <cell r="U253">
            <v>1.7791</v>
          </cell>
          <cell r="V253">
            <v>9.5125</v>
          </cell>
          <cell r="W253">
            <v>2.8856</v>
          </cell>
          <cell r="X253">
            <v>7.0246</v>
          </cell>
          <cell r="Y253">
            <v>0.776</v>
          </cell>
          <cell r="Z253">
            <v>3.9587</v>
          </cell>
          <cell r="AA253">
            <v>2.5408</v>
          </cell>
          <cell r="AB253">
            <v>2.5116</v>
          </cell>
          <cell r="AC253">
            <v>2.7732</v>
          </cell>
          <cell r="AD253">
            <v>12.0533</v>
          </cell>
          <cell r="AE253">
            <v>8.8272</v>
          </cell>
          <cell r="AF253">
            <v>58.199600000000004</v>
          </cell>
        </row>
        <row r="254">
          <cell r="A254" t="str">
            <v>PGETOTAL2013</v>
          </cell>
          <cell r="B254" t="str">
            <v>PGE</v>
          </cell>
          <cell r="C254" t="str">
            <v>PGETOTAL</v>
          </cell>
          <cell r="D254" t="str">
            <v>PGETOTAL</v>
          </cell>
          <cell r="E254">
            <v>2013</v>
          </cell>
          <cell r="F254">
            <v>139.6817</v>
          </cell>
          <cell r="G254">
            <v>51.8073</v>
          </cell>
          <cell r="H254">
            <v>364.8659</v>
          </cell>
          <cell r="I254">
            <v>102.9902</v>
          </cell>
          <cell r="J254">
            <v>310.1401</v>
          </cell>
          <cell r="K254">
            <v>30.458199999999998</v>
          </cell>
          <cell r="L254">
            <v>198.4932</v>
          </cell>
          <cell r="M254">
            <v>120.84479999999999</v>
          </cell>
          <cell r="N254">
            <v>127.00639999999999</v>
          </cell>
          <cell r="O254">
            <v>115.6916</v>
          </cell>
          <cell r="P254">
            <v>428.37620000000004</v>
          </cell>
          <cell r="Q254">
            <v>390.19640000000004</v>
          </cell>
          <cell r="R254">
            <v>2380.552</v>
          </cell>
          <cell r="S254">
            <v>340.5983</v>
          </cell>
          <cell r="T254">
            <v>3.5996</v>
          </cell>
          <cell r="U254">
            <v>1.7912</v>
          </cell>
          <cell r="V254">
            <v>9.5581</v>
          </cell>
          <cell r="W254">
            <v>2.9074999999999998</v>
          </cell>
          <cell r="X254">
            <v>7.042400000000001</v>
          </cell>
          <cell r="Y254">
            <v>0.7766000000000001</v>
          </cell>
          <cell r="Z254">
            <v>4.0908</v>
          </cell>
          <cell r="AA254">
            <v>2.6215</v>
          </cell>
          <cell r="AB254">
            <v>2.5457</v>
          </cell>
          <cell r="AC254">
            <v>2.7595</v>
          </cell>
          <cell r="AD254">
            <v>12.1279</v>
          </cell>
          <cell r="AE254">
            <v>8.8886</v>
          </cell>
          <cell r="AF254">
            <v>58.70939999999999</v>
          </cell>
        </row>
        <row r="255">
          <cell r="A255" t="str">
            <v>PGETOTAL2014</v>
          </cell>
          <cell r="B255" t="str">
            <v>PGE</v>
          </cell>
          <cell r="C255" t="str">
            <v>PGETOTAL</v>
          </cell>
          <cell r="D255" t="str">
            <v>PGETOTAL</v>
          </cell>
          <cell r="E255">
            <v>2014</v>
          </cell>
          <cell r="F255">
            <v>145.15</v>
          </cell>
          <cell r="G255">
            <v>50.174</v>
          </cell>
          <cell r="H255">
            <v>389.354</v>
          </cell>
          <cell r="I255">
            <v>106.723</v>
          </cell>
          <cell r="J255">
            <v>343.657</v>
          </cell>
          <cell r="K255">
            <v>30.044</v>
          </cell>
          <cell r="L255">
            <v>200.662</v>
          </cell>
          <cell r="M255">
            <v>122.783</v>
          </cell>
          <cell r="N255">
            <v>145.228</v>
          </cell>
          <cell r="O255">
            <v>121.971</v>
          </cell>
          <cell r="P255">
            <v>447.866</v>
          </cell>
          <cell r="Q255">
            <v>377.208</v>
          </cell>
          <cell r="R255">
            <v>2480.82</v>
          </cell>
          <cell r="S255">
            <v>373.70099999999996</v>
          </cell>
          <cell r="T255">
            <v>3.293</v>
          </cell>
          <cell r="U255">
            <v>1.541</v>
          </cell>
          <cell r="V255">
            <v>10.261</v>
          </cell>
          <cell r="W255">
            <v>2.784</v>
          </cell>
          <cell r="X255">
            <v>9.609</v>
          </cell>
          <cell r="Y255">
            <v>0.745</v>
          </cell>
          <cell r="Z255">
            <v>3.579</v>
          </cell>
          <cell r="AA255">
            <v>2.482</v>
          </cell>
          <cell r="AB255">
            <v>5.438</v>
          </cell>
          <cell r="AC255">
            <v>2.821</v>
          </cell>
          <cell r="AD255">
            <v>11.479</v>
          </cell>
          <cell r="AE255">
            <v>8.01</v>
          </cell>
          <cell r="AF255">
            <v>62.042</v>
          </cell>
        </row>
        <row r="256">
          <cell r="A256" t="str">
            <v>PGETOTAL2015</v>
          </cell>
          <cell r="B256" t="str">
            <v>PGE</v>
          </cell>
          <cell r="C256" t="str">
            <v>PGETOTAL</v>
          </cell>
          <cell r="D256" t="str">
            <v>PGETOTAL</v>
          </cell>
          <cell r="E256">
            <v>2015</v>
          </cell>
          <cell r="F256">
            <v>146.912</v>
          </cell>
          <cell r="G256">
            <v>50.601</v>
          </cell>
          <cell r="H256">
            <v>394.112</v>
          </cell>
          <cell r="I256">
            <v>108.037</v>
          </cell>
          <cell r="J256">
            <v>350.138</v>
          </cell>
          <cell r="K256">
            <v>30.527</v>
          </cell>
          <cell r="L256">
            <v>201.76</v>
          </cell>
          <cell r="M256">
            <v>123.826</v>
          </cell>
          <cell r="N256">
            <v>149.53</v>
          </cell>
          <cell r="O256">
            <v>123.168</v>
          </cell>
          <cell r="P256">
            <v>451.734</v>
          </cell>
          <cell r="Q256">
            <v>380.376</v>
          </cell>
          <cell r="R256">
            <v>2510.7209999999995</v>
          </cell>
          <cell r="S256">
            <v>380.66499999999996</v>
          </cell>
          <cell r="T256">
            <v>3.302</v>
          </cell>
          <cell r="U256">
            <v>1.542</v>
          </cell>
          <cell r="V256">
            <v>10.346</v>
          </cell>
          <cell r="W256">
            <v>2.812</v>
          </cell>
          <cell r="X256">
            <v>9.63</v>
          </cell>
          <cell r="Y256">
            <v>0.751</v>
          </cell>
          <cell r="Z256">
            <v>3.719</v>
          </cell>
          <cell r="AA256">
            <v>2.562</v>
          </cell>
          <cell r="AB256">
            <v>5.521</v>
          </cell>
          <cell r="AC256">
            <v>2.806</v>
          </cell>
          <cell r="AD256">
            <v>11.509</v>
          </cell>
          <cell r="AE256">
            <v>8.087</v>
          </cell>
          <cell r="AF256">
            <v>62.587</v>
          </cell>
        </row>
        <row r="257">
          <cell r="A257" t="str">
            <v>PGETOTAL2016</v>
          </cell>
          <cell r="B257" t="str">
            <v>PGE</v>
          </cell>
          <cell r="C257" t="str">
            <v>PGETOTAL</v>
          </cell>
          <cell r="D257" t="str">
            <v>PGETOTAL</v>
          </cell>
          <cell r="E257">
            <v>2016</v>
          </cell>
          <cell r="F257">
            <v>148.647</v>
          </cell>
          <cell r="G257">
            <v>51.03</v>
          </cell>
          <cell r="H257">
            <v>398.892</v>
          </cell>
          <cell r="I257">
            <v>109.358</v>
          </cell>
          <cell r="J257">
            <v>356.595</v>
          </cell>
          <cell r="K257">
            <v>31.011</v>
          </cell>
          <cell r="L257">
            <v>202.875</v>
          </cell>
          <cell r="M257">
            <v>124.861</v>
          </cell>
          <cell r="N257">
            <v>153.617</v>
          </cell>
          <cell r="O257">
            <v>124.343</v>
          </cell>
          <cell r="P257">
            <v>455.587</v>
          </cell>
          <cell r="Q257">
            <v>383.552</v>
          </cell>
          <cell r="R257">
            <v>2540.368</v>
          </cell>
          <cell r="S257">
            <v>387.60600000000005</v>
          </cell>
          <cell r="T257">
            <v>3.322</v>
          </cell>
          <cell r="U257">
            <v>1.537</v>
          </cell>
          <cell r="V257">
            <v>10.402</v>
          </cell>
          <cell r="W257">
            <v>2.83</v>
          </cell>
          <cell r="X257">
            <v>9.661</v>
          </cell>
          <cell r="Y257">
            <v>0.756</v>
          </cell>
          <cell r="Z257">
            <v>3.881</v>
          </cell>
          <cell r="AA257">
            <v>2.635</v>
          </cell>
          <cell r="AB257">
            <v>5.36</v>
          </cell>
          <cell r="AC257">
            <v>2.795</v>
          </cell>
          <cell r="AD257">
            <v>11.492</v>
          </cell>
          <cell r="AE257">
            <v>8.139</v>
          </cell>
          <cell r="AF257">
            <v>62.81</v>
          </cell>
        </row>
        <row r="258">
          <cell r="A258" t="str">
            <v>PGETOTAL2017</v>
          </cell>
          <cell r="B258" t="str">
            <v>PGE</v>
          </cell>
          <cell r="C258" t="str">
            <v>PGETOTAL</v>
          </cell>
          <cell r="D258" t="str">
            <v>PGETOTAL</v>
          </cell>
          <cell r="E258">
            <v>2017</v>
          </cell>
          <cell r="F258">
            <v>150.461</v>
          </cell>
          <cell r="G258">
            <v>51.502</v>
          </cell>
          <cell r="H258">
            <v>404.306</v>
          </cell>
          <cell r="I258">
            <v>110.876</v>
          </cell>
          <cell r="J258">
            <v>363.25</v>
          </cell>
          <cell r="K258">
            <v>31.546</v>
          </cell>
          <cell r="L258">
            <v>204.011</v>
          </cell>
          <cell r="M258">
            <v>126.05</v>
          </cell>
          <cell r="N258">
            <v>158.962</v>
          </cell>
          <cell r="O258">
            <v>125.741</v>
          </cell>
          <cell r="P258">
            <v>460.348</v>
          </cell>
          <cell r="Q258">
            <v>387.675</v>
          </cell>
          <cell r="R258">
            <v>2574.728</v>
          </cell>
          <cell r="S258">
            <v>394.796</v>
          </cell>
          <cell r="T258">
            <v>3.45</v>
          </cell>
          <cell r="U258">
            <v>1.568</v>
          </cell>
          <cell r="V258">
            <v>11.058</v>
          </cell>
          <cell r="W258">
            <v>3.035</v>
          </cell>
          <cell r="X258">
            <v>9.916</v>
          </cell>
          <cell r="Y258">
            <v>0.813</v>
          </cell>
          <cell r="Z258">
            <v>4.043</v>
          </cell>
          <cell r="AA258">
            <v>2.868</v>
          </cell>
          <cell r="AB258">
            <v>6.67</v>
          </cell>
          <cell r="AC258">
            <v>3.027</v>
          </cell>
          <cell r="AD258">
            <v>12.37</v>
          </cell>
          <cell r="AE258">
            <v>9.126</v>
          </cell>
          <cell r="AF258">
            <v>67.944</v>
          </cell>
        </row>
        <row r="259">
          <cell r="A259" t="str">
            <v>131975</v>
          </cell>
          <cell r="B259" t="str">
            <v>SDGE</v>
          </cell>
          <cell r="C259" t="str">
            <v>SDGE</v>
          </cell>
          <cell r="D259">
            <v>13</v>
          </cell>
          <cell r="E259">
            <v>1975</v>
          </cell>
          <cell r="F259">
            <v>31.8091</v>
          </cell>
          <cell r="G259">
            <v>8.2436</v>
          </cell>
          <cell r="H259">
            <v>30.4254</v>
          </cell>
          <cell r="I259">
            <v>6.0281</v>
          </cell>
          <cell r="J259">
            <v>11.2792</v>
          </cell>
          <cell r="K259">
            <v>0.28</v>
          </cell>
          <cell r="L259">
            <v>23.994</v>
          </cell>
          <cell r="M259">
            <v>8.8133</v>
          </cell>
          <cell r="N259">
            <v>11.5687</v>
          </cell>
          <cell r="O259">
            <v>10.8611</v>
          </cell>
          <cell r="P259">
            <v>18.9493</v>
          </cell>
          <cell r="Q259">
            <v>12.5765</v>
          </cell>
          <cell r="R259">
            <v>174.828</v>
          </cell>
          <cell r="S259">
            <v>11.559199999999999</v>
          </cell>
          <cell r="T259">
            <v>0.9831</v>
          </cell>
          <cell r="U259">
            <v>0.2593</v>
          </cell>
          <cell r="V259">
            <v>2.2938</v>
          </cell>
          <cell r="W259">
            <v>0.5876</v>
          </cell>
          <cell r="X259">
            <v>1.8733</v>
          </cell>
          <cell r="Y259">
            <v>0.0113</v>
          </cell>
          <cell r="Z259">
            <v>1.199</v>
          </cell>
          <cell r="AA259">
            <v>0.9175</v>
          </cell>
          <cell r="AB259">
            <v>0.5558</v>
          </cell>
          <cell r="AC259">
            <v>0.1306</v>
          </cell>
          <cell r="AD259">
            <v>1.2036</v>
          </cell>
          <cell r="AE259">
            <v>1.3322</v>
          </cell>
          <cell r="AF259">
            <v>11.347</v>
          </cell>
        </row>
        <row r="260">
          <cell r="A260" t="str">
            <v>131976</v>
          </cell>
          <cell r="B260" t="str">
            <v>SDGE</v>
          </cell>
          <cell r="C260" t="str">
            <v>SDGE</v>
          </cell>
          <cell r="D260">
            <v>13</v>
          </cell>
          <cell r="E260">
            <v>1976</v>
          </cell>
          <cell r="F260">
            <v>32.6931</v>
          </cell>
          <cell r="G260">
            <v>8.6581</v>
          </cell>
          <cell r="H260">
            <v>31.569</v>
          </cell>
          <cell r="I260">
            <v>6.3941</v>
          </cell>
          <cell r="J260">
            <v>12.8499</v>
          </cell>
          <cell r="K260">
            <v>0.28</v>
          </cell>
          <cell r="L260">
            <v>24.9481</v>
          </cell>
          <cell r="M260">
            <v>9.2808</v>
          </cell>
          <cell r="N260">
            <v>12.291</v>
          </cell>
          <cell r="O260">
            <v>11.0385</v>
          </cell>
          <cell r="P260">
            <v>20.2133</v>
          </cell>
          <cell r="Q260">
            <v>13.4618</v>
          </cell>
          <cell r="R260">
            <v>183.678</v>
          </cell>
          <cell r="S260">
            <v>13.1299</v>
          </cell>
          <cell r="T260">
            <v>0.9682</v>
          </cell>
          <cell r="U260">
            <v>0.4286</v>
          </cell>
          <cell r="V260">
            <v>1.2234</v>
          </cell>
          <cell r="W260">
            <v>0.3804</v>
          </cell>
          <cell r="X260">
            <v>1.595</v>
          </cell>
          <cell r="Y260">
            <v>0</v>
          </cell>
          <cell r="Z260">
            <v>0.9746</v>
          </cell>
          <cell r="AA260">
            <v>0.4715</v>
          </cell>
          <cell r="AB260">
            <v>0.7404</v>
          </cell>
          <cell r="AC260">
            <v>0.2078</v>
          </cell>
          <cell r="AD260">
            <v>1.315</v>
          </cell>
          <cell r="AE260">
            <v>0.8967</v>
          </cell>
          <cell r="AF260">
            <v>9.202</v>
          </cell>
        </row>
        <row r="261">
          <cell r="A261" t="str">
            <v>131977</v>
          </cell>
          <cell r="B261" t="str">
            <v>SDGE</v>
          </cell>
          <cell r="C261" t="str">
            <v>SDGE</v>
          </cell>
          <cell r="D261">
            <v>13</v>
          </cell>
          <cell r="E261">
            <v>1977</v>
          </cell>
          <cell r="F261">
            <v>33.5073</v>
          </cell>
          <cell r="G261">
            <v>9.0055</v>
          </cell>
          <cell r="H261">
            <v>33.7102</v>
          </cell>
          <cell r="I261">
            <v>6.8975</v>
          </cell>
          <cell r="J261">
            <v>14.1822</v>
          </cell>
          <cell r="K261">
            <v>0.2821</v>
          </cell>
          <cell r="L261">
            <v>26.0304</v>
          </cell>
          <cell r="M261">
            <v>9.9575</v>
          </cell>
          <cell r="N261">
            <v>12.9173</v>
          </cell>
          <cell r="O261">
            <v>11.1219</v>
          </cell>
          <cell r="P261">
            <v>21.2623</v>
          </cell>
          <cell r="Q261">
            <v>14.2195</v>
          </cell>
          <cell r="R261">
            <v>193.094</v>
          </cell>
          <cell r="S261">
            <v>14.4643</v>
          </cell>
          <cell r="T261">
            <v>0.9091</v>
          </cell>
          <cell r="U261">
            <v>0.3634</v>
          </cell>
          <cell r="V261">
            <v>2.2293</v>
          </cell>
          <cell r="W261">
            <v>0.5192</v>
          </cell>
          <cell r="X261">
            <v>1.3593</v>
          </cell>
          <cell r="Y261">
            <v>0.0055</v>
          </cell>
          <cell r="Z261">
            <v>1.1047</v>
          </cell>
          <cell r="AA261">
            <v>0.6806</v>
          </cell>
          <cell r="AB261">
            <v>0.6464</v>
          </cell>
          <cell r="AC261">
            <v>0.1176</v>
          </cell>
          <cell r="AD261">
            <v>1.1063</v>
          </cell>
          <cell r="AE261">
            <v>0.77</v>
          </cell>
          <cell r="AF261">
            <v>9.811</v>
          </cell>
        </row>
        <row r="262">
          <cell r="A262" t="str">
            <v>131978</v>
          </cell>
          <cell r="B262" t="str">
            <v>SDGE</v>
          </cell>
          <cell r="C262" t="str">
            <v>SDGE</v>
          </cell>
          <cell r="D262">
            <v>13</v>
          </cell>
          <cell r="E262">
            <v>1978</v>
          </cell>
          <cell r="F262">
            <v>34.6518</v>
          </cell>
          <cell r="G262">
            <v>9.271</v>
          </cell>
          <cell r="H262">
            <v>36.6618</v>
          </cell>
          <cell r="I262">
            <v>7.5343</v>
          </cell>
          <cell r="J262">
            <v>15.5143</v>
          </cell>
          <cell r="K262">
            <v>0.2869</v>
          </cell>
          <cell r="L262">
            <v>26.8305</v>
          </cell>
          <cell r="M262">
            <v>10.2669</v>
          </cell>
          <cell r="N262">
            <v>13.0725</v>
          </cell>
          <cell r="O262">
            <v>11.3064</v>
          </cell>
          <cell r="P262">
            <v>22.1794</v>
          </cell>
          <cell r="Q262">
            <v>15.8663</v>
          </cell>
          <cell r="R262">
            <v>203.442</v>
          </cell>
          <cell r="S262">
            <v>15.8012</v>
          </cell>
          <cell r="T262">
            <v>1.2512</v>
          </cell>
          <cell r="U262">
            <v>0.2835</v>
          </cell>
          <cell r="V262">
            <v>3.0512</v>
          </cell>
          <cell r="W262">
            <v>0.6546</v>
          </cell>
          <cell r="X262">
            <v>1.362</v>
          </cell>
          <cell r="Y262">
            <v>0.0067</v>
          </cell>
          <cell r="Z262">
            <v>0.825</v>
          </cell>
          <cell r="AA262">
            <v>0.314</v>
          </cell>
          <cell r="AB262">
            <v>0.1774</v>
          </cell>
          <cell r="AC262">
            <v>0.2225</v>
          </cell>
          <cell r="AD262">
            <v>0.981</v>
          </cell>
          <cell r="AE262">
            <v>1.6606</v>
          </cell>
          <cell r="AF262">
            <v>10.79</v>
          </cell>
        </row>
        <row r="263">
          <cell r="A263" t="str">
            <v>131979</v>
          </cell>
          <cell r="B263" t="str">
            <v>SDGE</v>
          </cell>
          <cell r="C263" t="str">
            <v>SDGE</v>
          </cell>
          <cell r="D263">
            <v>13</v>
          </cell>
          <cell r="E263">
            <v>1979</v>
          </cell>
          <cell r="F263">
            <v>36.0864</v>
          </cell>
          <cell r="G263">
            <v>9.7911</v>
          </cell>
          <cell r="H263">
            <v>40.0999</v>
          </cell>
          <cell r="I263">
            <v>8.3805</v>
          </cell>
          <cell r="J263">
            <v>17.9962</v>
          </cell>
          <cell r="K263">
            <v>0.2872</v>
          </cell>
          <cell r="L263">
            <v>27.6724</v>
          </cell>
          <cell r="M263">
            <v>10.6159</v>
          </cell>
          <cell r="N263">
            <v>13.3347</v>
          </cell>
          <cell r="O263">
            <v>11.5494</v>
          </cell>
          <cell r="P263">
            <v>23.1868</v>
          </cell>
          <cell r="Q263">
            <v>17.3228</v>
          </cell>
          <cell r="R263">
            <v>216.323</v>
          </cell>
          <cell r="S263">
            <v>18.2834</v>
          </cell>
          <cell r="T263">
            <v>1.5549</v>
          </cell>
          <cell r="U263">
            <v>0.5403</v>
          </cell>
          <cell r="V263">
            <v>3.5502</v>
          </cell>
          <cell r="W263">
            <v>0.8663</v>
          </cell>
          <cell r="X263">
            <v>2.5153</v>
          </cell>
          <cell r="Y263">
            <v>0.0026</v>
          </cell>
          <cell r="Z263">
            <v>0.8693</v>
          </cell>
          <cell r="AA263">
            <v>0.3537</v>
          </cell>
          <cell r="AB263">
            <v>0.2862</v>
          </cell>
          <cell r="AC263">
            <v>0.2856</v>
          </cell>
          <cell r="AD263">
            <v>1.0785</v>
          </cell>
          <cell r="AE263">
            <v>1.4731</v>
          </cell>
          <cell r="AF263">
            <v>13.376</v>
          </cell>
        </row>
        <row r="264">
          <cell r="A264" t="str">
            <v>131980</v>
          </cell>
          <cell r="B264" t="str">
            <v>SDGE</v>
          </cell>
          <cell r="C264" t="str">
            <v>SDGE</v>
          </cell>
          <cell r="D264">
            <v>13</v>
          </cell>
          <cell r="E264">
            <v>1980</v>
          </cell>
          <cell r="F264">
            <v>37.5904</v>
          </cell>
          <cell r="G264">
            <v>10.0896</v>
          </cell>
          <cell r="H264">
            <v>42.6992</v>
          </cell>
          <cell r="I264">
            <v>9.0424</v>
          </cell>
          <cell r="J264">
            <v>20.0624</v>
          </cell>
          <cell r="K264">
            <v>0.2886</v>
          </cell>
          <cell r="L264">
            <v>27.9735</v>
          </cell>
          <cell r="M264">
            <v>11.1339</v>
          </cell>
          <cell r="N264">
            <v>13.6033</v>
          </cell>
          <cell r="O264">
            <v>11.9033</v>
          </cell>
          <cell r="P264">
            <v>24.1547</v>
          </cell>
          <cell r="Q264">
            <v>18.9482</v>
          </cell>
          <cell r="R264">
            <v>227.489</v>
          </cell>
          <cell r="S264">
            <v>20.351</v>
          </cell>
          <cell r="T264">
            <v>1.6394</v>
          </cell>
          <cell r="U264">
            <v>0.3216</v>
          </cell>
          <cell r="V264">
            <v>2.7248</v>
          </cell>
          <cell r="W264">
            <v>0.6845</v>
          </cell>
          <cell r="X264">
            <v>2.1048</v>
          </cell>
          <cell r="Y264">
            <v>0.0039</v>
          </cell>
          <cell r="Z264">
            <v>0.3315</v>
          </cell>
          <cell r="AA264">
            <v>0.5233</v>
          </cell>
          <cell r="AB264">
            <v>0.2952</v>
          </cell>
          <cell r="AC264">
            <v>0.4015</v>
          </cell>
          <cell r="AD264">
            <v>1.0473</v>
          </cell>
          <cell r="AE264">
            <v>1.644</v>
          </cell>
          <cell r="AF264">
            <v>11.722</v>
          </cell>
        </row>
        <row r="265">
          <cell r="A265" t="str">
            <v>131981</v>
          </cell>
          <cell r="B265" t="str">
            <v>SDGE</v>
          </cell>
          <cell r="C265" t="str">
            <v>SDGE</v>
          </cell>
          <cell r="D265">
            <v>13</v>
          </cell>
          <cell r="E265">
            <v>1981</v>
          </cell>
          <cell r="F265">
            <v>39.0563</v>
          </cell>
          <cell r="G265">
            <v>10.3306</v>
          </cell>
          <cell r="H265">
            <v>45.1219</v>
          </cell>
          <cell r="I265">
            <v>9.6356</v>
          </cell>
          <cell r="J265">
            <v>21.7741</v>
          </cell>
          <cell r="K265">
            <v>0.2886</v>
          </cell>
          <cell r="L265">
            <v>28.1617</v>
          </cell>
          <cell r="M265">
            <v>11.2741</v>
          </cell>
          <cell r="N265">
            <v>13.9336</v>
          </cell>
          <cell r="O265">
            <v>12.4019</v>
          </cell>
          <cell r="P265">
            <v>25.8093</v>
          </cell>
          <cell r="Q265">
            <v>21.3212</v>
          </cell>
          <cell r="R265">
            <v>239.109</v>
          </cell>
          <cell r="S265">
            <v>22.0627</v>
          </cell>
          <cell r="T265">
            <v>1.6178</v>
          </cell>
          <cell r="U265">
            <v>0.2666</v>
          </cell>
          <cell r="V265">
            <v>2.5614</v>
          </cell>
          <cell r="W265">
            <v>0.6182</v>
          </cell>
          <cell r="X265">
            <v>1.7541</v>
          </cell>
          <cell r="Y265">
            <v>0</v>
          </cell>
          <cell r="Z265">
            <v>0.2213</v>
          </cell>
          <cell r="AA265">
            <v>0.1462</v>
          </cell>
          <cell r="AB265">
            <v>0.3597</v>
          </cell>
          <cell r="AC265">
            <v>0.5516</v>
          </cell>
          <cell r="AD265">
            <v>1.7429</v>
          </cell>
          <cell r="AE265">
            <v>2.394</v>
          </cell>
          <cell r="AF265">
            <v>12.234</v>
          </cell>
        </row>
        <row r="266">
          <cell r="A266" t="str">
            <v>131982</v>
          </cell>
          <cell r="B266" t="str">
            <v>SDGE</v>
          </cell>
          <cell r="C266" t="str">
            <v>SDGE</v>
          </cell>
          <cell r="D266">
            <v>13</v>
          </cell>
          <cell r="E266">
            <v>1982</v>
          </cell>
          <cell r="F266">
            <v>40.4948</v>
          </cell>
          <cell r="G266">
            <v>10.5094</v>
          </cell>
          <cell r="H266">
            <v>47.4703</v>
          </cell>
          <cell r="I266">
            <v>10.2616</v>
          </cell>
          <cell r="J266">
            <v>23.8838</v>
          </cell>
          <cell r="K266">
            <v>0.3037</v>
          </cell>
          <cell r="L266">
            <v>28.2192</v>
          </cell>
          <cell r="M266">
            <v>11.6095</v>
          </cell>
          <cell r="N266">
            <v>14.43</v>
          </cell>
          <cell r="O266">
            <v>12.7044</v>
          </cell>
          <cell r="P266">
            <v>27.0789</v>
          </cell>
          <cell r="Q266">
            <v>25.1012</v>
          </cell>
          <cell r="R266">
            <v>252.067</v>
          </cell>
          <cell r="S266">
            <v>24.1875</v>
          </cell>
          <cell r="T266">
            <v>1.6084</v>
          </cell>
          <cell r="U266">
            <v>0.2077</v>
          </cell>
          <cell r="V266">
            <v>2.5022</v>
          </cell>
          <cell r="W266">
            <v>0.6537</v>
          </cell>
          <cell r="X266">
            <v>2.1566</v>
          </cell>
          <cell r="Y266">
            <v>0.0209</v>
          </cell>
          <cell r="Z266">
            <v>0.0941</v>
          </cell>
          <cell r="AA266">
            <v>0.3417</v>
          </cell>
          <cell r="AB266">
            <v>0.5287</v>
          </cell>
          <cell r="AC266">
            <v>0.3614</v>
          </cell>
          <cell r="AD266">
            <v>1.3683</v>
          </cell>
          <cell r="AE266">
            <v>3.8047</v>
          </cell>
          <cell r="AF266">
            <v>13.648</v>
          </cell>
        </row>
        <row r="267">
          <cell r="A267" t="str">
            <v>131983</v>
          </cell>
          <cell r="B267" t="str">
            <v>SDGE</v>
          </cell>
          <cell r="C267" t="str">
            <v>SDGE</v>
          </cell>
          <cell r="D267">
            <v>13</v>
          </cell>
          <cell r="E267">
            <v>1983</v>
          </cell>
          <cell r="F267">
            <v>41.4522</v>
          </cell>
          <cell r="G267">
            <v>10.6882</v>
          </cell>
          <cell r="H267">
            <v>48.8966</v>
          </cell>
          <cell r="I267">
            <v>10.6663</v>
          </cell>
          <cell r="J267">
            <v>25.37</v>
          </cell>
          <cell r="K267">
            <v>0.3037</v>
          </cell>
          <cell r="L267">
            <v>28.2192</v>
          </cell>
          <cell r="M267">
            <v>12.0651</v>
          </cell>
          <cell r="N267">
            <v>14.6227</v>
          </cell>
          <cell r="O267">
            <v>13.185</v>
          </cell>
          <cell r="P267">
            <v>28.0029</v>
          </cell>
          <cell r="Q267">
            <v>29.9192</v>
          </cell>
          <cell r="R267">
            <v>263.391</v>
          </cell>
          <cell r="S267">
            <v>25.6737</v>
          </cell>
          <cell r="T267">
            <v>1.1474</v>
          </cell>
          <cell r="U267">
            <v>0.2111</v>
          </cell>
          <cell r="V267">
            <v>1.5964</v>
          </cell>
          <cell r="W267">
            <v>0.4354</v>
          </cell>
          <cell r="X267">
            <v>1.5385</v>
          </cell>
          <cell r="Y267">
            <v>0</v>
          </cell>
          <cell r="Z267">
            <v>0.0264</v>
          </cell>
          <cell r="AA267">
            <v>0.4628</v>
          </cell>
          <cell r="AB267">
            <v>0.2285</v>
          </cell>
          <cell r="AC267">
            <v>0.5455</v>
          </cell>
          <cell r="AD267">
            <v>1.0328</v>
          </cell>
          <cell r="AE267">
            <v>4.8474</v>
          </cell>
          <cell r="AF267">
            <v>12.072</v>
          </cell>
        </row>
        <row r="268">
          <cell r="A268" t="str">
            <v>131984</v>
          </cell>
          <cell r="B268" t="str">
            <v>SDGE</v>
          </cell>
          <cell r="C268" t="str">
            <v>SDGE</v>
          </cell>
          <cell r="D268">
            <v>13</v>
          </cell>
          <cell r="E268">
            <v>1984</v>
          </cell>
          <cell r="F268">
            <v>42.5803</v>
          </cell>
          <cell r="G268">
            <v>10.8842</v>
          </cell>
          <cell r="H268">
            <v>50.0395</v>
          </cell>
          <cell r="I268">
            <v>10.9954</v>
          </cell>
          <cell r="J268">
            <v>26.5956</v>
          </cell>
          <cell r="K268">
            <v>0.3037</v>
          </cell>
          <cell r="L268">
            <v>28.3296</v>
          </cell>
          <cell r="M268">
            <v>12.2362</v>
          </cell>
          <cell r="N268">
            <v>15.3195</v>
          </cell>
          <cell r="O268">
            <v>14.0164</v>
          </cell>
          <cell r="P268">
            <v>29.5923</v>
          </cell>
          <cell r="Q268">
            <v>33.9409</v>
          </cell>
          <cell r="R268">
            <v>274.834</v>
          </cell>
          <cell r="S268">
            <v>26.8993</v>
          </cell>
          <cell r="T268">
            <v>1.3395</v>
          </cell>
          <cell r="U268">
            <v>0.2322</v>
          </cell>
          <cell r="V268">
            <v>1.3296</v>
          </cell>
          <cell r="W268">
            <v>0.3627</v>
          </cell>
          <cell r="X268">
            <v>1.2828</v>
          </cell>
          <cell r="Y268">
            <v>0</v>
          </cell>
          <cell r="Z268">
            <v>0.1692</v>
          </cell>
          <cell r="AA268">
            <v>0.1792</v>
          </cell>
          <cell r="AB268">
            <v>0.7359</v>
          </cell>
          <cell r="AC268">
            <v>0.9033</v>
          </cell>
          <cell r="AD268">
            <v>1.709</v>
          </cell>
          <cell r="AE268">
            <v>4.0559</v>
          </cell>
          <cell r="AF268">
            <v>12.299</v>
          </cell>
        </row>
        <row r="269">
          <cell r="A269" t="str">
            <v>131985</v>
          </cell>
          <cell r="B269" t="str">
            <v>SDGE</v>
          </cell>
          <cell r="C269" t="str">
            <v>SDGE</v>
          </cell>
          <cell r="D269">
            <v>13</v>
          </cell>
          <cell r="E269">
            <v>1985</v>
          </cell>
          <cell r="F269">
            <v>43.2457</v>
          </cell>
          <cell r="G269">
            <v>11.1288</v>
          </cell>
          <cell r="H269">
            <v>51.3325</v>
          </cell>
          <cell r="I269">
            <v>11.4207</v>
          </cell>
          <cell r="J269">
            <v>28.4546</v>
          </cell>
          <cell r="K269">
            <v>0.3037</v>
          </cell>
          <cell r="L269">
            <v>28.4236</v>
          </cell>
          <cell r="M269">
            <v>12.8984</v>
          </cell>
          <cell r="N269">
            <v>15.7859</v>
          </cell>
          <cell r="O269">
            <v>15.28</v>
          </cell>
          <cell r="P269">
            <v>31.5498</v>
          </cell>
          <cell r="Q269">
            <v>38.3554</v>
          </cell>
          <cell r="R269">
            <v>288.179</v>
          </cell>
          <cell r="S269">
            <v>28.7583</v>
          </cell>
          <cell r="T269">
            <v>0.9009</v>
          </cell>
          <cell r="U269">
            <v>0.2851</v>
          </cell>
          <cell r="V269">
            <v>1.4982</v>
          </cell>
          <cell r="W269">
            <v>0.4623</v>
          </cell>
          <cell r="X269">
            <v>1.9217</v>
          </cell>
          <cell r="Y269">
            <v>0.0006</v>
          </cell>
          <cell r="Z269">
            <v>0.1437</v>
          </cell>
          <cell r="AA269">
            <v>0.6709</v>
          </cell>
          <cell r="AB269">
            <v>0.5099</v>
          </cell>
          <cell r="AC269">
            <v>1.343</v>
          </cell>
          <cell r="AD269">
            <v>2.09</v>
          </cell>
          <cell r="AE269">
            <v>4.4522</v>
          </cell>
          <cell r="AF269">
            <v>14.278</v>
          </cell>
        </row>
        <row r="270">
          <cell r="A270" t="str">
            <v>131986</v>
          </cell>
          <cell r="B270" t="str">
            <v>SDGE</v>
          </cell>
          <cell r="C270" t="str">
            <v>SDGE</v>
          </cell>
          <cell r="D270">
            <v>13</v>
          </cell>
          <cell r="E270">
            <v>1986</v>
          </cell>
          <cell r="F270">
            <v>44.0996</v>
          </cell>
          <cell r="G270">
            <v>11.3874</v>
          </cell>
          <cell r="H270">
            <v>55.1913</v>
          </cell>
          <cell r="I270">
            <v>12.3144</v>
          </cell>
          <cell r="J270">
            <v>30.7248</v>
          </cell>
          <cell r="K270">
            <v>0.3037</v>
          </cell>
          <cell r="L270">
            <v>28.5912</v>
          </cell>
          <cell r="M270">
            <v>13.3796</v>
          </cell>
          <cell r="N270">
            <v>18.0071</v>
          </cell>
          <cell r="O270">
            <v>16.825</v>
          </cell>
          <cell r="P270">
            <v>34.6391</v>
          </cell>
          <cell r="Q270">
            <v>42.372</v>
          </cell>
          <cell r="R270">
            <v>307.835</v>
          </cell>
          <cell r="S270">
            <v>31.028499999999998</v>
          </cell>
          <cell r="T270">
            <v>1.1153</v>
          </cell>
          <cell r="U270">
            <v>0.3041</v>
          </cell>
          <cell r="V270">
            <v>4.084</v>
          </cell>
          <cell r="W270">
            <v>0.9343</v>
          </cell>
          <cell r="X270">
            <v>2.3399</v>
          </cell>
          <cell r="Y270">
            <v>0</v>
          </cell>
          <cell r="Z270">
            <v>0.2225</v>
          </cell>
          <cell r="AA270">
            <v>0.4913</v>
          </cell>
          <cell r="AB270">
            <v>2.2686</v>
          </cell>
          <cell r="AC270">
            <v>1.6326</v>
          </cell>
          <cell r="AD270">
            <v>3.2349</v>
          </cell>
          <cell r="AE270">
            <v>4.0595</v>
          </cell>
          <cell r="AF270">
            <v>20.687</v>
          </cell>
        </row>
        <row r="271">
          <cell r="A271" t="str">
            <v>131987</v>
          </cell>
          <cell r="B271" t="str">
            <v>SDGE</v>
          </cell>
          <cell r="C271" t="str">
            <v>SDGE</v>
          </cell>
          <cell r="D271">
            <v>13</v>
          </cell>
          <cell r="E271">
            <v>1987</v>
          </cell>
          <cell r="F271">
            <v>44.8008</v>
          </cell>
          <cell r="G271">
            <v>11.5106</v>
          </cell>
          <cell r="H271">
            <v>57.9616</v>
          </cell>
          <cell r="I271">
            <v>13.0029</v>
          </cell>
          <cell r="J271">
            <v>32.7584</v>
          </cell>
          <cell r="K271">
            <v>0.3135</v>
          </cell>
          <cell r="L271">
            <v>29.1482</v>
          </cell>
          <cell r="M271">
            <v>14.071</v>
          </cell>
          <cell r="N271">
            <v>18.9909</v>
          </cell>
          <cell r="O271">
            <v>18.6019</v>
          </cell>
          <cell r="P271">
            <v>37.8726</v>
          </cell>
          <cell r="Q271">
            <v>47.1898</v>
          </cell>
          <cell r="R271">
            <v>326.222</v>
          </cell>
          <cell r="S271">
            <v>33.0719</v>
          </cell>
          <cell r="T271">
            <v>0.991</v>
          </cell>
          <cell r="U271">
            <v>0.1739</v>
          </cell>
          <cell r="V271">
            <v>3.0192</v>
          </cell>
          <cell r="W271">
            <v>0.7335</v>
          </cell>
          <cell r="X271">
            <v>2.1104</v>
          </cell>
          <cell r="Y271">
            <v>0.0298</v>
          </cell>
          <cell r="Z271">
            <v>0.6177</v>
          </cell>
          <cell r="AA271">
            <v>0.7024</v>
          </cell>
          <cell r="AB271">
            <v>1.0377</v>
          </cell>
          <cell r="AC271">
            <v>1.8727</v>
          </cell>
          <cell r="AD271">
            <v>3.3939</v>
          </cell>
          <cell r="AE271">
            <v>4.8656</v>
          </cell>
          <cell r="AF271">
            <v>19.548</v>
          </cell>
        </row>
        <row r="272">
          <cell r="A272" t="str">
            <v>131988</v>
          </cell>
          <cell r="B272" t="str">
            <v>SDGE</v>
          </cell>
          <cell r="C272" t="str">
            <v>SDGE</v>
          </cell>
          <cell r="D272">
            <v>13</v>
          </cell>
          <cell r="E272">
            <v>1988</v>
          </cell>
          <cell r="F272">
            <v>45.4175</v>
          </cell>
          <cell r="G272">
            <v>11.6333</v>
          </cell>
          <cell r="H272">
            <v>60.5094</v>
          </cell>
          <cell r="I272">
            <v>13.614</v>
          </cell>
          <cell r="J272">
            <v>34.426</v>
          </cell>
          <cell r="K272">
            <v>0.3135</v>
          </cell>
          <cell r="L272">
            <v>29.4287</v>
          </cell>
          <cell r="M272">
            <v>15.4417</v>
          </cell>
          <cell r="N272">
            <v>20.1576</v>
          </cell>
          <cell r="O272">
            <v>22.0184</v>
          </cell>
          <cell r="P272">
            <v>40.6626</v>
          </cell>
          <cell r="Q272">
            <v>50.402</v>
          </cell>
          <cell r="R272">
            <v>344.025</v>
          </cell>
          <cell r="S272">
            <v>34.7395</v>
          </cell>
          <cell r="T272">
            <v>0.9369</v>
          </cell>
          <cell r="U272">
            <v>0.1791</v>
          </cell>
          <cell r="V272">
            <v>2.8176</v>
          </cell>
          <cell r="W272">
            <v>0.66</v>
          </cell>
          <cell r="X272">
            <v>1.7511</v>
          </cell>
          <cell r="Y272">
            <v>0</v>
          </cell>
          <cell r="Z272">
            <v>0.3482</v>
          </cell>
          <cell r="AA272">
            <v>1.3832</v>
          </cell>
          <cell r="AB272">
            <v>1.2243</v>
          </cell>
          <cell r="AC272">
            <v>3.5212</v>
          </cell>
          <cell r="AD272">
            <v>2.9649</v>
          </cell>
          <cell r="AE272">
            <v>3.2667</v>
          </cell>
          <cell r="AF272">
            <v>19.053</v>
          </cell>
        </row>
        <row r="273">
          <cell r="A273" t="str">
            <v>131989</v>
          </cell>
          <cell r="B273" t="str">
            <v>SDGE</v>
          </cell>
          <cell r="C273" t="str">
            <v>SDGE</v>
          </cell>
          <cell r="D273">
            <v>13</v>
          </cell>
          <cell r="E273">
            <v>1989</v>
          </cell>
          <cell r="F273">
            <v>45.9797</v>
          </cell>
          <cell r="G273">
            <v>11.8182</v>
          </cell>
          <cell r="H273">
            <v>62.8793</v>
          </cell>
          <cell r="I273">
            <v>14.285</v>
          </cell>
          <cell r="J273">
            <v>36.883</v>
          </cell>
          <cell r="K273">
            <v>0.3135</v>
          </cell>
          <cell r="L273">
            <v>29.737</v>
          </cell>
          <cell r="M273">
            <v>16.6813</v>
          </cell>
          <cell r="N273">
            <v>21.6659</v>
          </cell>
          <cell r="O273">
            <v>24.5711</v>
          </cell>
          <cell r="P273">
            <v>42.3754</v>
          </cell>
          <cell r="Q273">
            <v>55.4613</v>
          </cell>
          <cell r="R273">
            <v>362.651</v>
          </cell>
          <cell r="S273">
            <v>37.1965</v>
          </cell>
          <cell r="T273">
            <v>0.9148</v>
          </cell>
          <cell r="U273">
            <v>0.2476</v>
          </cell>
          <cell r="V273">
            <v>2.6621</v>
          </cell>
          <cell r="W273">
            <v>0.724</v>
          </cell>
          <cell r="X273">
            <v>2.5475</v>
          </cell>
          <cell r="Y273">
            <v>0</v>
          </cell>
          <cell r="Z273">
            <v>0.3827</v>
          </cell>
          <cell r="AA273">
            <v>1.2541</v>
          </cell>
          <cell r="AB273">
            <v>1.5714</v>
          </cell>
          <cell r="AC273">
            <v>2.6678</v>
          </cell>
          <cell r="AD273">
            <v>1.9019</v>
          </cell>
          <cell r="AE273">
            <v>5.1186</v>
          </cell>
          <cell r="AF273">
            <v>19.993</v>
          </cell>
        </row>
        <row r="274">
          <cell r="A274" t="str">
            <v>131990</v>
          </cell>
          <cell r="B274" t="str">
            <v>SDGE</v>
          </cell>
          <cell r="C274" t="str">
            <v>SDGE</v>
          </cell>
          <cell r="D274">
            <v>13</v>
          </cell>
          <cell r="E274">
            <v>1990</v>
          </cell>
          <cell r="F274">
            <v>46.7671</v>
          </cell>
          <cell r="G274">
            <v>12.06</v>
          </cell>
          <cell r="H274">
            <v>65.8959</v>
          </cell>
          <cell r="I274">
            <v>15.0874</v>
          </cell>
          <cell r="J274">
            <v>39.5595</v>
          </cell>
          <cell r="K274">
            <v>0.3135</v>
          </cell>
          <cell r="L274">
            <v>29.9947</v>
          </cell>
          <cell r="M274">
            <v>17.2192</v>
          </cell>
          <cell r="N274">
            <v>22.6991</v>
          </cell>
          <cell r="O274">
            <v>26.2331</v>
          </cell>
          <cell r="P274">
            <v>45.8217</v>
          </cell>
          <cell r="Q274">
            <v>59.8418</v>
          </cell>
          <cell r="R274">
            <v>381.493</v>
          </cell>
          <cell r="S274">
            <v>39.873</v>
          </cell>
          <cell r="T274">
            <v>1.1748</v>
          </cell>
          <cell r="U274">
            <v>0.3114</v>
          </cell>
          <cell r="V274">
            <v>3.3319</v>
          </cell>
          <cell r="W274">
            <v>0.8597</v>
          </cell>
          <cell r="X274">
            <v>2.7755</v>
          </cell>
          <cell r="Y274">
            <v>0</v>
          </cell>
          <cell r="Z274">
            <v>0.3399</v>
          </cell>
          <cell r="AA274">
            <v>0.5539</v>
          </cell>
          <cell r="AB274">
            <v>1.1022</v>
          </cell>
          <cell r="AC274">
            <v>1.7854</v>
          </cell>
          <cell r="AD274">
            <v>3.6492</v>
          </cell>
          <cell r="AE274">
            <v>4.4491</v>
          </cell>
          <cell r="AF274">
            <v>20.333</v>
          </cell>
        </row>
        <row r="275">
          <cell r="A275" t="str">
            <v>131991</v>
          </cell>
          <cell r="B275" t="str">
            <v>SDGE</v>
          </cell>
          <cell r="C275" t="str">
            <v>SDGE</v>
          </cell>
          <cell r="D275">
            <v>13</v>
          </cell>
          <cell r="E275">
            <v>1991</v>
          </cell>
          <cell r="F275">
            <v>47.2577</v>
          </cell>
          <cell r="G275">
            <v>12.2703</v>
          </cell>
          <cell r="H275">
            <v>68.5538</v>
          </cell>
          <cell r="I275">
            <v>15.975</v>
          </cell>
          <cell r="J275">
            <v>43.5146</v>
          </cell>
          <cell r="K275">
            <v>0.3135</v>
          </cell>
          <cell r="L275">
            <v>31.1262</v>
          </cell>
          <cell r="M275">
            <v>18.0551</v>
          </cell>
          <cell r="N275">
            <v>23.8233</v>
          </cell>
          <cell r="O275">
            <v>27.7575</v>
          </cell>
          <cell r="P275">
            <v>47.5567</v>
          </cell>
          <cell r="Q275">
            <v>64.4319</v>
          </cell>
          <cell r="R275">
            <v>400.636</v>
          </cell>
          <cell r="S275">
            <v>43.8281</v>
          </cell>
          <cell r="T275">
            <v>0.9147</v>
          </cell>
          <cell r="U275">
            <v>0.2874</v>
          </cell>
          <cell r="V275">
            <v>2.9975</v>
          </cell>
          <cell r="W275">
            <v>0.9493</v>
          </cell>
          <cell r="X275">
            <v>4.0622</v>
          </cell>
          <cell r="Y275">
            <v>0.015</v>
          </cell>
          <cell r="Z275">
            <v>1.2219</v>
          </cell>
          <cell r="AA275">
            <v>0.8528</v>
          </cell>
          <cell r="AB275">
            <v>1.1989</v>
          </cell>
          <cell r="AC275">
            <v>1.6559</v>
          </cell>
          <cell r="AD275">
            <v>1.9551</v>
          </cell>
          <cell r="AE275">
            <v>4.666</v>
          </cell>
          <cell r="AF275">
            <v>20.777</v>
          </cell>
        </row>
        <row r="276">
          <cell r="A276" t="str">
            <v>131992</v>
          </cell>
          <cell r="B276" t="str">
            <v>SDGE</v>
          </cell>
          <cell r="C276" t="str">
            <v>SDGE</v>
          </cell>
          <cell r="D276">
            <v>13</v>
          </cell>
          <cell r="E276">
            <v>1992</v>
          </cell>
          <cell r="F276">
            <v>47.308</v>
          </cell>
          <cell r="G276">
            <v>12.368</v>
          </cell>
          <cell r="H276">
            <v>70.389</v>
          </cell>
          <cell r="I276">
            <v>16.45</v>
          </cell>
          <cell r="J276">
            <v>45</v>
          </cell>
          <cell r="K276">
            <v>0.3135</v>
          </cell>
          <cell r="L276">
            <v>31.465</v>
          </cell>
          <cell r="M276">
            <v>18.408</v>
          </cell>
          <cell r="N276">
            <v>24.551</v>
          </cell>
          <cell r="O276">
            <v>29.82</v>
          </cell>
          <cell r="P276">
            <v>50</v>
          </cell>
          <cell r="Q276">
            <v>65.536</v>
          </cell>
          <cell r="R276">
            <v>411.609</v>
          </cell>
          <cell r="S276">
            <v>45.3135</v>
          </cell>
          <cell r="T276">
            <v>0.5124</v>
          </cell>
          <cell r="U276">
            <v>0.1827</v>
          </cell>
          <cell r="V276">
            <v>2.1979</v>
          </cell>
          <cell r="W276">
            <v>0.5413</v>
          </cell>
          <cell r="X276">
            <v>1.6019</v>
          </cell>
          <cell r="Y276">
            <v>0.002</v>
          </cell>
          <cell r="Z276">
            <v>0.4395</v>
          </cell>
          <cell r="AA276">
            <v>0.3718</v>
          </cell>
          <cell r="AB276">
            <v>0.8089</v>
          </cell>
          <cell r="AC276">
            <v>2.2029</v>
          </cell>
          <cell r="AD276">
            <v>2.6767</v>
          </cell>
          <cell r="AE276">
            <v>1.1892</v>
          </cell>
          <cell r="AF276">
            <v>12.727</v>
          </cell>
        </row>
        <row r="277">
          <cell r="A277" t="str">
            <v>131993</v>
          </cell>
          <cell r="B277" t="str">
            <v>SDGE</v>
          </cell>
          <cell r="C277" t="str">
            <v>SDGE</v>
          </cell>
          <cell r="D277">
            <v>13</v>
          </cell>
          <cell r="E277">
            <v>1993</v>
          </cell>
          <cell r="F277">
            <v>47.308</v>
          </cell>
          <cell r="G277">
            <v>12.548</v>
          </cell>
          <cell r="H277">
            <v>71.8304</v>
          </cell>
          <cell r="I277">
            <v>16.7986</v>
          </cell>
          <cell r="J277">
            <v>45.9333</v>
          </cell>
          <cell r="K277">
            <v>0.3874</v>
          </cell>
          <cell r="L277">
            <v>32.0426</v>
          </cell>
          <cell r="M277">
            <v>19.0871</v>
          </cell>
          <cell r="N277">
            <v>25.241</v>
          </cell>
          <cell r="O277">
            <v>29.82</v>
          </cell>
          <cell r="P277">
            <v>51.6485</v>
          </cell>
          <cell r="Q277">
            <v>66.0576</v>
          </cell>
          <cell r="R277">
            <v>418.703</v>
          </cell>
          <cell r="S277">
            <v>46.3207</v>
          </cell>
          <cell r="T277">
            <v>0.4625</v>
          </cell>
          <cell r="U277">
            <v>0.2733</v>
          </cell>
          <cell r="V277">
            <v>1.8264</v>
          </cell>
          <cell r="W277">
            <v>0.4189</v>
          </cell>
          <cell r="X277">
            <v>1.0554</v>
          </cell>
          <cell r="Y277">
            <v>0.0947</v>
          </cell>
          <cell r="Z277">
            <v>0.6875</v>
          </cell>
          <cell r="AA277">
            <v>0.6995</v>
          </cell>
          <cell r="AB277">
            <v>0.7774</v>
          </cell>
          <cell r="AC277">
            <v>0.0805</v>
          </cell>
          <cell r="AD277">
            <v>1.8977</v>
          </cell>
          <cell r="AE277">
            <v>0.6125</v>
          </cell>
          <cell r="AF277">
            <v>8.886</v>
          </cell>
        </row>
        <row r="278">
          <cell r="A278" t="str">
            <v>131994</v>
          </cell>
          <cell r="B278" t="str">
            <v>SDGE</v>
          </cell>
          <cell r="C278" t="str">
            <v>SDGE</v>
          </cell>
          <cell r="D278">
            <v>13</v>
          </cell>
          <cell r="E278">
            <v>1994</v>
          </cell>
          <cell r="F278">
            <v>47.308</v>
          </cell>
          <cell r="G278">
            <v>12.6263</v>
          </cell>
          <cell r="H278">
            <v>73.3916</v>
          </cell>
          <cell r="I278">
            <v>17.1221</v>
          </cell>
          <cell r="J278">
            <v>46.4652</v>
          </cell>
          <cell r="K278">
            <v>0.4723</v>
          </cell>
          <cell r="L278">
            <v>32.5292</v>
          </cell>
          <cell r="M278">
            <v>19.7643</v>
          </cell>
          <cell r="N278">
            <v>25.4987</v>
          </cell>
          <cell r="O278">
            <v>29.82</v>
          </cell>
          <cell r="P278">
            <v>52.5244</v>
          </cell>
          <cell r="Q278">
            <v>66.0576</v>
          </cell>
          <cell r="R278">
            <v>423.58</v>
          </cell>
          <cell r="S278">
            <v>46.9375</v>
          </cell>
          <cell r="T278">
            <v>0.43</v>
          </cell>
          <cell r="U278">
            <v>0.1807</v>
          </cell>
          <cell r="V278">
            <v>1.9682</v>
          </cell>
          <cell r="W278">
            <v>0.3979</v>
          </cell>
          <cell r="X278">
            <v>0.6614</v>
          </cell>
          <cell r="Y278">
            <v>0.0926</v>
          </cell>
          <cell r="Z278">
            <v>0.6078</v>
          </cell>
          <cell r="AA278">
            <v>0.7001</v>
          </cell>
          <cell r="AB278">
            <v>0.3522</v>
          </cell>
          <cell r="AC278">
            <v>0.0926</v>
          </cell>
          <cell r="AD278">
            <v>1.1389</v>
          </cell>
          <cell r="AE278">
            <v>0.0974</v>
          </cell>
          <cell r="AF278">
            <v>6.72</v>
          </cell>
        </row>
        <row r="279">
          <cell r="A279" t="str">
            <v>131995</v>
          </cell>
          <cell r="B279" t="str">
            <v>SDGE</v>
          </cell>
          <cell r="C279" t="str">
            <v>SDGE</v>
          </cell>
          <cell r="D279">
            <v>13</v>
          </cell>
          <cell r="E279">
            <v>1995</v>
          </cell>
          <cell r="F279">
            <v>47.308</v>
          </cell>
          <cell r="G279">
            <v>12.7042</v>
          </cell>
          <cell r="H279">
            <v>74.6952</v>
          </cell>
          <cell r="I279">
            <v>17.3754</v>
          </cell>
          <cell r="J279">
            <v>46.7472</v>
          </cell>
          <cell r="K279">
            <v>0.4873</v>
          </cell>
          <cell r="L279">
            <v>33.397</v>
          </cell>
          <cell r="M279">
            <v>20.4072</v>
          </cell>
          <cell r="N279">
            <v>25.5278</v>
          </cell>
          <cell r="O279">
            <v>29.82</v>
          </cell>
          <cell r="P279">
            <v>54.0332</v>
          </cell>
          <cell r="Q279">
            <v>66.159</v>
          </cell>
          <cell r="R279">
            <v>428.661</v>
          </cell>
          <cell r="S279">
            <v>47.2345</v>
          </cell>
          <cell r="T279">
            <v>0.3193</v>
          </cell>
          <cell r="U279">
            <v>0.1896</v>
          </cell>
          <cell r="V279">
            <v>1.7324</v>
          </cell>
          <cell r="W279">
            <v>0.3318</v>
          </cell>
          <cell r="X279">
            <v>0.4189</v>
          </cell>
          <cell r="Y279">
            <v>0.0231</v>
          </cell>
          <cell r="Z279">
            <v>1.0007</v>
          </cell>
          <cell r="AA279">
            <v>0.6681</v>
          </cell>
          <cell r="AB279">
            <v>0.1304</v>
          </cell>
          <cell r="AC279">
            <v>0.0509</v>
          </cell>
          <cell r="AD279">
            <v>1.7848</v>
          </cell>
          <cell r="AE279">
            <v>0.2152</v>
          </cell>
          <cell r="AF279">
            <v>6.865</v>
          </cell>
        </row>
        <row r="280">
          <cell r="A280" t="str">
            <v>131996</v>
          </cell>
          <cell r="B280" t="str">
            <v>SDGE</v>
          </cell>
          <cell r="C280" t="str">
            <v>SDGE</v>
          </cell>
          <cell r="D280">
            <v>13</v>
          </cell>
          <cell r="E280">
            <v>1996</v>
          </cell>
          <cell r="F280">
            <v>47.308</v>
          </cell>
          <cell r="G280">
            <v>12.7277</v>
          </cell>
          <cell r="H280">
            <v>76.4508</v>
          </cell>
          <cell r="I280">
            <v>17.7244</v>
          </cell>
          <cell r="J280">
            <v>47.2173</v>
          </cell>
          <cell r="K280">
            <v>0.4873</v>
          </cell>
          <cell r="L280">
            <v>33.8742</v>
          </cell>
          <cell r="M280">
            <v>20.5517</v>
          </cell>
          <cell r="N280">
            <v>25.5889</v>
          </cell>
          <cell r="O280">
            <v>29.82</v>
          </cell>
          <cell r="P280">
            <v>55.239</v>
          </cell>
          <cell r="Q280">
            <v>66.8534</v>
          </cell>
          <cell r="R280">
            <v>433.843</v>
          </cell>
          <cell r="S280">
            <v>47.7046</v>
          </cell>
          <cell r="T280">
            <v>0.4163</v>
          </cell>
          <cell r="U280">
            <v>0.1449</v>
          </cell>
          <cell r="V280">
            <v>2.2044</v>
          </cell>
          <cell r="W280">
            <v>0.4314</v>
          </cell>
          <cell r="X280">
            <v>0.6144</v>
          </cell>
          <cell r="Y280">
            <v>0.0024</v>
          </cell>
          <cell r="Z280">
            <v>0.6234</v>
          </cell>
          <cell r="AA280">
            <v>0.1722</v>
          </cell>
          <cell r="AB280">
            <v>0.1696</v>
          </cell>
          <cell r="AC280">
            <v>0.0331</v>
          </cell>
          <cell r="AD280">
            <v>1.4957</v>
          </cell>
          <cell r="AE280">
            <v>0.8171</v>
          </cell>
          <cell r="AF280">
            <v>7.125</v>
          </cell>
        </row>
        <row r="281">
          <cell r="A281" t="str">
            <v>131997</v>
          </cell>
          <cell r="B281" t="str">
            <v>SDGE</v>
          </cell>
          <cell r="C281" t="str">
            <v>SDGE</v>
          </cell>
          <cell r="D281">
            <v>13</v>
          </cell>
          <cell r="E281">
            <v>1997</v>
          </cell>
          <cell r="F281">
            <v>47.308</v>
          </cell>
          <cell r="G281">
            <v>12.7277</v>
          </cell>
          <cell r="H281">
            <v>78.2451</v>
          </cell>
          <cell r="I281">
            <v>18.1214</v>
          </cell>
          <cell r="J281">
            <v>48.0569</v>
          </cell>
          <cell r="K281">
            <v>0.5155</v>
          </cell>
          <cell r="L281">
            <v>34.1255</v>
          </cell>
          <cell r="M281">
            <v>20.9458</v>
          </cell>
          <cell r="N281">
            <v>25.7967</v>
          </cell>
          <cell r="O281">
            <v>29.82</v>
          </cell>
          <cell r="P281">
            <v>56.2402</v>
          </cell>
          <cell r="Q281">
            <v>68.0546</v>
          </cell>
          <cell r="R281">
            <v>442.77</v>
          </cell>
          <cell r="S281">
            <v>48.5724</v>
          </cell>
          <cell r="T281">
            <v>0.3485</v>
          </cell>
          <cell r="U281">
            <v>0.1296</v>
          </cell>
          <cell r="V281">
            <v>2.2628</v>
          </cell>
          <cell r="W281">
            <v>0.4834</v>
          </cell>
          <cell r="X281">
            <v>0.9916</v>
          </cell>
          <cell r="Y281">
            <v>0.0425</v>
          </cell>
          <cell r="Z281">
            <v>0.411</v>
          </cell>
          <cell r="AA281">
            <v>0.4241</v>
          </cell>
          <cell r="AB281">
            <v>0.324</v>
          </cell>
          <cell r="AC281">
            <v>0.165</v>
          </cell>
          <cell r="AD281">
            <v>1.303</v>
          </cell>
          <cell r="AE281">
            <v>1.3375</v>
          </cell>
          <cell r="AF281">
            <v>8.223</v>
          </cell>
        </row>
        <row r="282">
          <cell r="A282" t="str">
            <v>131998</v>
          </cell>
          <cell r="B282" t="str">
            <v>SDGE</v>
          </cell>
          <cell r="C282" t="str">
            <v>SDGE</v>
          </cell>
          <cell r="D282">
            <v>13</v>
          </cell>
          <cell r="E282">
            <v>1998</v>
          </cell>
          <cell r="F282">
            <v>47.308</v>
          </cell>
          <cell r="G282">
            <v>12.8128</v>
          </cell>
          <cell r="H282">
            <v>79.7075</v>
          </cell>
          <cell r="I282">
            <v>18.4797</v>
          </cell>
          <cell r="J282">
            <v>49.036</v>
          </cell>
          <cell r="K282">
            <v>0.5155</v>
          </cell>
          <cell r="L282">
            <v>34.4127</v>
          </cell>
          <cell r="M282">
            <v>21.4055</v>
          </cell>
          <cell r="N282">
            <v>25.9088</v>
          </cell>
          <cell r="O282">
            <v>29.8575</v>
          </cell>
          <cell r="P282">
            <v>57.4378</v>
          </cell>
          <cell r="Q282">
            <v>68.9616</v>
          </cell>
          <cell r="R282">
            <v>451.263</v>
          </cell>
          <cell r="S282">
            <v>49.551500000000004</v>
          </cell>
          <cell r="T282">
            <v>0.3249</v>
          </cell>
          <cell r="U282">
            <v>0.2285</v>
          </cell>
          <cell r="V282">
            <v>1.9484</v>
          </cell>
          <cell r="W282">
            <v>0.4483</v>
          </cell>
          <cell r="X282">
            <v>1.1389</v>
          </cell>
          <cell r="Y282">
            <v>0</v>
          </cell>
          <cell r="Z282">
            <v>0.4616</v>
          </cell>
          <cell r="AA282">
            <v>0.4929</v>
          </cell>
          <cell r="AB282">
            <v>0.2364</v>
          </cell>
          <cell r="AC282">
            <v>0.6194</v>
          </cell>
          <cell r="AD282">
            <v>1.5105</v>
          </cell>
          <cell r="AE282">
            <v>1.0576</v>
          </cell>
          <cell r="AF282">
            <v>15.203</v>
          </cell>
        </row>
        <row r="283">
          <cell r="A283" t="str">
            <v>131999</v>
          </cell>
          <cell r="B283" t="str">
            <v>SDGE</v>
          </cell>
          <cell r="C283" t="str">
            <v>SDGE</v>
          </cell>
          <cell r="D283">
            <v>13</v>
          </cell>
          <cell r="E283">
            <v>1999</v>
          </cell>
          <cell r="F283">
            <v>47.308</v>
          </cell>
          <cell r="G283">
            <v>13.1133</v>
          </cell>
          <cell r="H283">
            <v>80.903</v>
          </cell>
          <cell r="I283">
            <v>18.9581</v>
          </cell>
          <cell r="J283">
            <v>51.4726</v>
          </cell>
          <cell r="K283">
            <v>0.5155</v>
          </cell>
          <cell r="L283">
            <v>35.3901</v>
          </cell>
          <cell r="M283">
            <v>22.004</v>
          </cell>
          <cell r="N283">
            <v>26.2422</v>
          </cell>
          <cell r="O283">
            <v>30.3825</v>
          </cell>
          <cell r="P283">
            <v>59.343</v>
          </cell>
          <cell r="Q283">
            <v>71.2841</v>
          </cell>
          <cell r="R283">
            <v>464.284</v>
          </cell>
          <cell r="S283">
            <v>51.9881</v>
          </cell>
          <cell r="T283">
            <v>0.4165</v>
          </cell>
          <cell r="U283">
            <v>0.4525</v>
          </cell>
          <cell r="V283">
            <v>1.6973</v>
          </cell>
          <cell r="W283">
            <v>0.5717</v>
          </cell>
          <cell r="X283">
            <v>2.6038</v>
          </cell>
          <cell r="Y283">
            <v>0.0055</v>
          </cell>
          <cell r="Z283">
            <v>1.1678</v>
          </cell>
          <cell r="AA283">
            <v>0.6351</v>
          </cell>
          <cell r="AB283">
            <v>0.4657</v>
          </cell>
          <cell r="AC283">
            <v>0.7153</v>
          </cell>
          <cell r="AD283">
            <v>2.2286</v>
          </cell>
          <cell r="AE283">
            <v>2.4878</v>
          </cell>
          <cell r="AF283">
            <v>15.725</v>
          </cell>
        </row>
        <row r="284">
          <cell r="A284" t="str">
            <v>132000</v>
          </cell>
          <cell r="B284" t="str">
            <v>SDGE</v>
          </cell>
          <cell r="C284" t="str">
            <v>SDGE</v>
          </cell>
          <cell r="D284">
            <v>13</v>
          </cell>
          <cell r="E284">
            <v>2000</v>
          </cell>
          <cell r="F284">
            <v>47.308</v>
          </cell>
          <cell r="G284">
            <v>13.1968</v>
          </cell>
          <cell r="H284">
            <v>82.3199</v>
          </cell>
          <cell r="I284">
            <v>19.4704</v>
          </cell>
          <cell r="J284">
            <v>53.888</v>
          </cell>
          <cell r="K284">
            <v>0.5884</v>
          </cell>
          <cell r="L284">
            <v>35.7621</v>
          </cell>
          <cell r="M284">
            <v>22.3095</v>
          </cell>
          <cell r="N284">
            <v>26.8175</v>
          </cell>
          <cell r="O284">
            <v>31.2192</v>
          </cell>
          <cell r="P284">
            <v>62.0899</v>
          </cell>
          <cell r="Q284">
            <v>76.3777</v>
          </cell>
          <cell r="R284">
            <v>477.716</v>
          </cell>
          <cell r="S284">
            <v>54.4764</v>
          </cell>
          <cell r="T284">
            <v>0.4405</v>
          </cell>
          <cell r="U284">
            <v>0.2458</v>
          </cell>
          <cell r="V284">
            <v>1.9329</v>
          </cell>
          <cell r="W284">
            <v>0.609</v>
          </cell>
          <cell r="X284">
            <v>2.5916</v>
          </cell>
          <cell r="Y284">
            <v>0.0933</v>
          </cell>
          <cell r="Z284">
            <v>0.5801</v>
          </cell>
          <cell r="AA284">
            <v>0.3459</v>
          </cell>
          <cell r="AB284">
            <v>0.7158</v>
          </cell>
          <cell r="AC284">
            <v>1.032</v>
          </cell>
          <cell r="AD284">
            <v>3.0806</v>
          </cell>
          <cell r="AE284">
            <v>5.2763</v>
          </cell>
          <cell r="AF284">
            <v>16.266</v>
          </cell>
        </row>
        <row r="285">
          <cell r="A285" t="str">
            <v>132001</v>
          </cell>
          <cell r="B285" t="str">
            <v>SDGE</v>
          </cell>
          <cell r="C285" t="str">
            <v>SDGE</v>
          </cell>
          <cell r="D285">
            <v>13</v>
          </cell>
          <cell r="E285">
            <v>2001</v>
          </cell>
          <cell r="F285">
            <v>47.308</v>
          </cell>
          <cell r="G285">
            <v>13.3492</v>
          </cell>
          <cell r="H285">
            <v>84.5457</v>
          </cell>
          <cell r="I285">
            <v>20.176</v>
          </cell>
          <cell r="J285">
            <v>56.8402</v>
          </cell>
          <cell r="K285">
            <v>0.5887</v>
          </cell>
          <cell r="L285">
            <v>36.3217</v>
          </cell>
          <cell r="M285">
            <v>22.9344</v>
          </cell>
          <cell r="N285">
            <v>27.287</v>
          </cell>
          <cell r="O285">
            <v>31.8451</v>
          </cell>
          <cell r="P285">
            <v>65.5712</v>
          </cell>
          <cell r="Q285">
            <v>79.8584</v>
          </cell>
          <cell r="R285">
            <v>490.441</v>
          </cell>
          <cell r="S285">
            <v>57.428900000000006</v>
          </cell>
          <cell r="T285">
            <v>0.3471</v>
          </cell>
          <cell r="U285">
            <v>0.3244</v>
          </cell>
          <cell r="V285">
            <v>2.7553</v>
          </cell>
          <cell r="W285">
            <v>0.8054</v>
          </cell>
          <cell r="X285">
            <v>3.1357</v>
          </cell>
          <cell r="Y285">
            <v>0.0091</v>
          </cell>
          <cell r="Z285">
            <v>0.7853</v>
          </cell>
          <cell r="AA285">
            <v>0.6688</v>
          </cell>
          <cell r="AB285">
            <v>0.6182</v>
          </cell>
          <cell r="AC285">
            <v>0.8258</v>
          </cell>
          <cell r="AD285">
            <v>3.8246</v>
          </cell>
          <cell r="AE285">
            <v>3.6836</v>
          </cell>
          <cell r="AF285">
            <v>15.681</v>
          </cell>
        </row>
        <row r="286">
          <cell r="A286" t="str">
            <v>132002</v>
          </cell>
          <cell r="B286" t="str">
            <v>SDGE</v>
          </cell>
          <cell r="C286" t="str">
            <v>SDGE</v>
          </cell>
          <cell r="D286">
            <v>13</v>
          </cell>
          <cell r="E286">
            <v>2002</v>
          </cell>
          <cell r="F286">
            <v>48.2646</v>
          </cell>
          <cell r="G286">
            <v>13.4821</v>
          </cell>
          <cell r="H286">
            <v>86.1008</v>
          </cell>
          <cell r="I286">
            <v>20.5774</v>
          </cell>
          <cell r="J286">
            <v>58.2378</v>
          </cell>
          <cell r="K286">
            <v>0.5996</v>
          </cell>
          <cell r="L286">
            <v>36.7735</v>
          </cell>
          <cell r="M286">
            <v>23.3981</v>
          </cell>
          <cell r="N286">
            <v>27.7546</v>
          </cell>
          <cell r="O286">
            <v>32.7113</v>
          </cell>
          <cell r="P286">
            <v>66.8999</v>
          </cell>
          <cell r="Q286">
            <v>82.2925</v>
          </cell>
          <cell r="R286">
            <v>503.467</v>
          </cell>
          <cell r="S286">
            <v>58.8374</v>
          </cell>
          <cell r="T286">
            <v>4.183</v>
          </cell>
          <cell r="U286">
            <v>0.3146</v>
          </cell>
          <cell r="V286">
            <v>2.0977</v>
          </cell>
          <cell r="W286">
            <v>0.5044</v>
          </cell>
          <cell r="X286">
            <v>1.5894</v>
          </cell>
          <cell r="Y286">
            <v>0.0195</v>
          </cell>
          <cell r="Z286">
            <v>0.6968</v>
          </cell>
          <cell r="AA286">
            <v>0.5121</v>
          </cell>
          <cell r="AB286">
            <v>0.6241</v>
          </cell>
          <cell r="AC286">
            <v>1.0696</v>
          </cell>
          <cell r="AD286">
            <v>1.6809</v>
          </cell>
          <cell r="AE286">
            <v>2.6537</v>
          </cell>
          <cell r="AF286">
            <v>16.1</v>
          </cell>
        </row>
        <row r="287">
          <cell r="A287" t="str">
            <v>132003</v>
          </cell>
          <cell r="B287" t="str">
            <v>SDGE</v>
          </cell>
          <cell r="C287" t="str">
            <v>SDGE</v>
          </cell>
          <cell r="D287">
            <v>13</v>
          </cell>
          <cell r="E287">
            <v>2003</v>
          </cell>
          <cell r="F287">
            <v>49.2635</v>
          </cell>
          <cell r="G287">
            <v>13.6045</v>
          </cell>
          <cell r="H287">
            <v>87.6776</v>
          </cell>
          <cell r="I287">
            <v>20.9727</v>
          </cell>
          <cell r="J287">
            <v>59.6697</v>
          </cell>
          <cell r="K287">
            <v>0.612</v>
          </cell>
          <cell r="L287">
            <v>37.2239</v>
          </cell>
          <cell r="M287">
            <v>23.8824</v>
          </cell>
          <cell r="N287">
            <v>28.2237</v>
          </cell>
          <cell r="O287">
            <v>33.5596</v>
          </cell>
          <cell r="P287">
            <v>68.2845</v>
          </cell>
          <cell r="Q287">
            <v>84.4602</v>
          </cell>
          <cell r="R287">
            <v>516.655</v>
          </cell>
          <cell r="S287">
            <v>60.2817</v>
          </cell>
          <cell r="T287">
            <v>1.8458</v>
          </cell>
          <cell r="U287">
            <v>0.313</v>
          </cell>
          <cell r="V287">
            <v>2.1303</v>
          </cell>
          <cell r="W287">
            <v>0.501</v>
          </cell>
          <cell r="X287">
            <v>1.63</v>
          </cell>
          <cell r="Y287">
            <v>0.0209</v>
          </cell>
          <cell r="Z287">
            <v>0.7155</v>
          </cell>
          <cell r="AA287">
            <v>0.537</v>
          </cell>
          <cell r="AB287">
            <v>0.6335</v>
          </cell>
          <cell r="AC287">
            <v>1.0552</v>
          </cell>
          <cell r="AD287">
            <v>1.7422</v>
          </cell>
          <cell r="AE287">
            <v>2.4053</v>
          </cell>
          <cell r="AF287">
            <v>16.377</v>
          </cell>
        </row>
        <row r="288">
          <cell r="A288" t="str">
            <v>132004</v>
          </cell>
          <cell r="B288" t="str">
            <v>SDGE</v>
          </cell>
          <cell r="C288" t="str">
            <v>SDGE</v>
          </cell>
          <cell r="D288">
            <v>13</v>
          </cell>
          <cell r="E288">
            <v>2004</v>
          </cell>
          <cell r="F288">
            <v>50.3717</v>
          </cell>
          <cell r="G288">
            <v>13.7181</v>
          </cell>
          <cell r="H288">
            <v>89.1681</v>
          </cell>
          <cell r="I288">
            <v>21.3505</v>
          </cell>
          <cell r="J288">
            <v>60.9992</v>
          </cell>
          <cell r="K288">
            <v>0.6257</v>
          </cell>
          <cell r="L288">
            <v>37.6654</v>
          </cell>
          <cell r="M288">
            <v>24.4197</v>
          </cell>
          <cell r="N288">
            <v>28.8141</v>
          </cell>
          <cell r="O288">
            <v>34.3933</v>
          </cell>
          <cell r="P288">
            <v>69.8206</v>
          </cell>
          <cell r="Q288">
            <v>86.4679</v>
          </cell>
          <cell r="R288">
            <v>529.63</v>
          </cell>
          <cell r="S288">
            <v>61.624900000000004</v>
          </cell>
          <cell r="T288">
            <v>1.9684</v>
          </cell>
          <cell r="U288">
            <v>0.3125</v>
          </cell>
          <cell r="V288">
            <v>2.0552</v>
          </cell>
          <cell r="W288">
            <v>0.4865</v>
          </cell>
          <cell r="X288">
            <v>1.5361</v>
          </cell>
          <cell r="Y288">
            <v>0.022</v>
          </cell>
          <cell r="Z288">
            <v>0.7277</v>
          </cell>
          <cell r="AA288">
            <v>0.5949</v>
          </cell>
          <cell r="AB288">
            <v>0.7623</v>
          </cell>
          <cell r="AC288">
            <v>1.0438</v>
          </cell>
          <cell r="AD288">
            <v>1.9012</v>
          </cell>
          <cell r="AE288">
            <v>2.2651</v>
          </cell>
          <cell r="AF288">
            <v>16.275</v>
          </cell>
        </row>
        <row r="289">
          <cell r="A289" t="str">
            <v>132005</v>
          </cell>
          <cell r="B289" t="str">
            <v>SDGE</v>
          </cell>
          <cell r="C289" t="str">
            <v>SDGE</v>
          </cell>
          <cell r="D289">
            <v>13</v>
          </cell>
          <cell r="E289">
            <v>2005</v>
          </cell>
          <cell r="F289">
            <v>51.4372</v>
          </cell>
          <cell r="G289">
            <v>13.8253</v>
          </cell>
          <cell r="H289">
            <v>90.589</v>
          </cell>
          <cell r="I289">
            <v>21.7168</v>
          </cell>
          <cell r="J289">
            <v>62.2839</v>
          </cell>
          <cell r="K289">
            <v>0.639</v>
          </cell>
          <cell r="L289">
            <v>38.0983</v>
          </cell>
          <cell r="M289">
            <v>24.9362</v>
          </cell>
          <cell r="N289">
            <v>29.4068</v>
          </cell>
          <cell r="O289">
            <v>35.2111</v>
          </cell>
          <cell r="P289">
            <v>71.2975</v>
          </cell>
          <cell r="Q289">
            <v>88.3649</v>
          </cell>
          <cell r="R289">
            <v>541.485</v>
          </cell>
          <cell r="S289">
            <v>62.922900000000006</v>
          </cell>
          <cell r="T289">
            <v>1.9364</v>
          </cell>
          <cell r="U289">
            <v>0.3135</v>
          </cell>
          <cell r="V289">
            <v>1.997</v>
          </cell>
          <cell r="W289">
            <v>0.4781</v>
          </cell>
          <cell r="X289">
            <v>1.5002</v>
          </cell>
          <cell r="Y289">
            <v>0.0213</v>
          </cell>
          <cell r="Z289">
            <v>0.741</v>
          </cell>
          <cell r="AA289">
            <v>0.5794</v>
          </cell>
          <cell r="AB289">
            <v>0.7719</v>
          </cell>
          <cell r="AC289">
            <v>1.0309</v>
          </cell>
          <cell r="AD289">
            <v>1.8496</v>
          </cell>
          <cell r="AE289">
            <v>2.1753</v>
          </cell>
          <cell r="AF289">
            <v>15.264</v>
          </cell>
        </row>
        <row r="290">
          <cell r="A290" t="str">
            <v>132006</v>
          </cell>
          <cell r="B290" t="str">
            <v>SDGE</v>
          </cell>
          <cell r="C290" t="str">
            <v>SDGE</v>
          </cell>
          <cell r="D290">
            <v>13</v>
          </cell>
          <cell r="E290">
            <v>2006</v>
          </cell>
          <cell r="F290">
            <v>52.4535</v>
          </cell>
          <cell r="G290">
            <v>13.9278</v>
          </cell>
          <cell r="H290">
            <v>91.9728</v>
          </cell>
          <cell r="I290">
            <v>22.0774</v>
          </cell>
          <cell r="J290">
            <v>63.54</v>
          </cell>
          <cell r="K290">
            <v>0.6516</v>
          </cell>
          <cell r="L290">
            <v>38.5219</v>
          </cell>
          <cell r="M290">
            <v>25.4289</v>
          </cell>
          <cell r="N290">
            <v>29.9757</v>
          </cell>
          <cell r="O290">
            <v>36.0117</v>
          </cell>
          <cell r="P290">
            <v>72.7062</v>
          </cell>
          <cell r="Q290">
            <v>90.2282</v>
          </cell>
          <cell r="R290">
            <v>552.649</v>
          </cell>
          <cell r="S290">
            <v>64.1916</v>
          </cell>
          <cell r="T290">
            <v>1.8928</v>
          </cell>
          <cell r="U290">
            <v>0.3154</v>
          </cell>
          <cell r="V290">
            <v>1.9722</v>
          </cell>
          <cell r="W290">
            <v>0.4759</v>
          </cell>
          <cell r="X290">
            <v>1.4817</v>
          </cell>
          <cell r="Y290">
            <v>0.0204</v>
          </cell>
          <cell r="Z290">
            <v>0.7545</v>
          </cell>
          <cell r="AA290">
            <v>0.5611</v>
          </cell>
          <cell r="AB290">
            <v>0.755</v>
          </cell>
          <cell r="AC290">
            <v>1.0169</v>
          </cell>
          <cell r="AD290">
            <v>1.7895</v>
          </cell>
          <cell r="AE290">
            <v>2.1635</v>
          </cell>
          <cell r="AF290">
            <v>14.678</v>
          </cell>
        </row>
        <row r="291">
          <cell r="A291" t="str">
            <v>132007</v>
          </cell>
          <cell r="B291" t="str">
            <v>SDGE</v>
          </cell>
          <cell r="C291" t="str">
            <v>SDGE</v>
          </cell>
          <cell r="D291">
            <v>13</v>
          </cell>
          <cell r="E291">
            <v>2007</v>
          </cell>
          <cell r="F291">
            <v>53.4705</v>
          </cell>
          <cell r="G291">
            <v>14.0266</v>
          </cell>
          <cell r="H291">
            <v>93.3243</v>
          </cell>
          <cell r="I291">
            <v>22.433</v>
          </cell>
          <cell r="J291">
            <v>64.7735</v>
          </cell>
          <cell r="K291">
            <v>0.6642</v>
          </cell>
          <cell r="L291">
            <v>38.9365</v>
          </cell>
          <cell r="M291">
            <v>25.9219</v>
          </cell>
          <cell r="N291">
            <v>30.5455</v>
          </cell>
          <cell r="O291">
            <v>36.7956</v>
          </cell>
          <cell r="P291">
            <v>74.1159</v>
          </cell>
          <cell r="Q291">
            <v>90.2282</v>
          </cell>
          <cell r="R291">
            <v>563.331</v>
          </cell>
          <cell r="S291">
            <v>65.43769999999999</v>
          </cell>
          <cell r="T291">
            <v>1.8947</v>
          </cell>
          <cell r="U291">
            <v>0.3173</v>
          </cell>
          <cell r="V291">
            <v>1.9535</v>
          </cell>
          <cell r="W291">
            <v>0.4747</v>
          </cell>
          <cell r="X291">
            <v>1.4702</v>
          </cell>
          <cell r="Y291">
            <v>0.0201</v>
          </cell>
          <cell r="Z291">
            <v>0.7687</v>
          </cell>
          <cell r="AA291">
            <v>0.5674</v>
          </cell>
          <cell r="AB291">
            <v>0.7624</v>
          </cell>
          <cell r="AC291">
            <v>1.0037</v>
          </cell>
          <cell r="AD291">
            <v>1.7995</v>
          </cell>
          <cell r="AE291">
            <v>0.3234</v>
          </cell>
          <cell r="AF291">
            <v>14.302</v>
          </cell>
        </row>
        <row r="292">
          <cell r="A292" t="str">
            <v>132008</v>
          </cell>
          <cell r="B292" t="str">
            <v>SDGE</v>
          </cell>
          <cell r="C292" t="str">
            <v>SDGE</v>
          </cell>
          <cell r="D292">
            <v>13</v>
          </cell>
          <cell r="E292">
            <v>2008</v>
          </cell>
          <cell r="F292">
            <v>54.4885</v>
          </cell>
          <cell r="G292">
            <v>14.1224</v>
          </cell>
          <cell r="H292">
            <v>94.6478</v>
          </cell>
          <cell r="I292">
            <v>22.784</v>
          </cell>
          <cell r="J292">
            <v>65.9898</v>
          </cell>
          <cell r="K292">
            <v>0.6769</v>
          </cell>
          <cell r="L292">
            <v>39.3424</v>
          </cell>
          <cell r="M292">
            <v>26.4154</v>
          </cell>
          <cell r="N292">
            <v>31.116</v>
          </cell>
          <cell r="O292">
            <v>37.563</v>
          </cell>
          <cell r="P292">
            <v>75.527</v>
          </cell>
          <cell r="Q292">
            <v>90.2282</v>
          </cell>
          <cell r="R292">
            <v>574.093</v>
          </cell>
          <cell r="S292">
            <v>66.6667</v>
          </cell>
          <cell r="T292">
            <v>1.8926</v>
          </cell>
          <cell r="U292">
            <v>0.3188</v>
          </cell>
          <cell r="V292">
            <v>1.941</v>
          </cell>
          <cell r="W292">
            <v>0.4745</v>
          </cell>
          <cell r="X292">
            <v>1.4657</v>
          </cell>
          <cell r="Y292">
            <v>0.0198</v>
          </cell>
          <cell r="Z292">
            <v>0.7837</v>
          </cell>
          <cell r="AA292">
            <v>0.5742</v>
          </cell>
          <cell r="AB292">
            <v>0.7692</v>
          </cell>
          <cell r="AC292">
            <v>0.9915</v>
          </cell>
          <cell r="AD292">
            <v>1.8111</v>
          </cell>
          <cell r="AE292">
            <v>0.3456</v>
          </cell>
          <cell r="AF292">
            <v>14.491</v>
          </cell>
        </row>
        <row r="293">
          <cell r="A293" t="str">
            <v>132009</v>
          </cell>
          <cell r="B293" t="str">
            <v>SDGE</v>
          </cell>
          <cell r="C293" t="str">
            <v>SDGE</v>
          </cell>
          <cell r="D293">
            <v>13</v>
          </cell>
          <cell r="E293">
            <v>2009</v>
          </cell>
          <cell r="F293">
            <v>55.3215</v>
          </cell>
          <cell r="G293">
            <v>14.2157</v>
          </cell>
          <cell r="H293">
            <v>95.9491</v>
          </cell>
          <cell r="I293">
            <v>23.1313</v>
          </cell>
          <cell r="J293">
            <v>67.1964</v>
          </cell>
          <cell r="K293">
            <v>0.6872</v>
          </cell>
          <cell r="L293">
            <v>39.7398</v>
          </cell>
          <cell r="M293">
            <v>26.8192</v>
          </cell>
          <cell r="N293">
            <v>31.6874</v>
          </cell>
          <cell r="O293">
            <v>38.3097</v>
          </cell>
          <cell r="P293">
            <v>76.6815</v>
          </cell>
          <cell r="Q293">
            <v>90.2282</v>
          </cell>
          <cell r="R293">
            <v>584.819</v>
          </cell>
          <cell r="S293">
            <v>67.8836</v>
          </cell>
          <cell r="T293">
            <v>1.7009</v>
          </cell>
          <cell r="U293">
            <v>0.3199</v>
          </cell>
          <cell r="V293">
            <v>1.9368</v>
          </cell>
          <cell r="W293">
            <v>0.4757</v>
          </cell>
          <cell r="X293">
            <v>1.4704</v>
          </cell>
          <cell r="Y293">
            <v>0.0172</v>
          </cell>
          <cell r="Z293">
            <v>0.7992</v>
          </cell>
          <cell r="AA293">
            <v>0.4912</v>
          </cell>
          <cell r="AB293">
            <v>0.7757</v>
          </cell>
          <cell r="AC293">
            <v>0.9755</v>
          </cell>
          <cell r="AD293">
            <v>1.5665</v>
          </cell>
          <cell r="AE293">
            <v>0.3709</v>
          </cell>
          <cell r="AF293">
            <v>14.57</v>
          </cell>
        </row>
        <row r="294">
          <cell r="A294" t="str">
            <v>132010</v>
          </cell>
          <cell r="B294" t="str">
            <v>SDGE</v>
          </cell>
          <cell r="C294" t="str">
            <v>SDGE</v>
          </cell>
          <cell r="D294">
            <v>13</v>
          </cell>
          <cell r="E294">
            <v>2010</v>
          </cell>
          <cell r="F294">
            <v>56.155</v>
          </cell>
          <cell r="G294">
            <v>14.3067</v>
          </cell>
          <cell r="H294">
            <v>97.2257</v>
          </cell>
          <cell r="I294">
            <v>23.4741</v>
          </cell>
          <cell r="J294">
            <v>68.3883</v>
          </cell>
          <cell r="K294">
            <v>0.6976</v>
          </cell>
          <cell r="L294">
            <v>40.1291</v>
          </cell>
          <cell r="M294">
            <v>27.2233</v>
          </cell>
          <cell r="N294">
            <v>32.2595</v>
          </cell>
          <cell r="O294">
            <v>39.0364</v>
          </cell>
          <cell r="P294">
            <v>77.8369</v>
          </cell>
          <cell r="Q294">
            <v>90.2282</v>
          </cell>
          <cell r="R294">
            <v>595.465</v>
          </cell>
          <cell r="S294">
            <v>69.0859</v>
          </cell>
          <cell r="T294">
            <v>1.6919</v>
          </cell>
          <cell r="U294">
            <v>0.3202</v>
          </cell>
          <cell r="V294">
            <v>1.9331</v>
          </cell>
          <cell r="W294">
            <v>0.4769</v>
          </cell>
          <cell r="X294">
            <v>1.472</v>
          </cell>
          <cell r="Y294">
            <v>0.0169</v>
          </cell>
          <cell r="Z294">
            <v>0.8149</v>
          </cell>
          <cell r="AA294">
            <v>0.4985</v>
          </cell>
          <cell r="AB294">
            <v>0.7817</v>
          </cell>
          <cell r="AC294">
            <v>0.9616</v>
          </cell>
          <cell r="AD294">
            <v>1.581</v>
          </cell>
          <cell r="AE294">
            <v>0.3976</v>
          </cell>
          <cell r="AF294">
            <v>14.608</v>
          </cell>
        </row>
        <row r="295">
          <cell r="A295" t="str">
            <v>132011</v>
          </cell>
          <cell r="B295" t="str">
            <v>SDGE</v>
          </cell>
          <cell r="C295" t="str">
            <v>SDGE</v>
          </cell>
          <cell r="D295">
            <v>13</v>
          </cell>
          <cell r="E295">
            <v>2011</v>
          </cell>
          <cell r="F295">
            <v>56.9892</v>
          </cell>
          <cell r="G295">
            <v>14.3958</v>
          </cell>
          <cell r="H295">
            <v>98.4906</v>
          </cell>
          <cell r="I295">
            <v>23.8149</v>
          </cell>
          <cell r="J295">
            <v>69.5842</v>
          </cell>
          <cell r="K295">
            <v>0.7079</v>
          </cell>
          <cell r="L295">
            <v>40.5103</v>
          </cell>
          <cell r="M295">
            <v>27.6277</v>
          </cell>
          <cell r="N295">
            <v>32.8325</v>
          </cell>
          <cell r="O295">
            <v>39.7444</v>
          </cell>
          <cell r="P295">
            <v>78.9931</v>
          </cell>
          <cell r="Q295">
            <v>90.2282</v>
          </cell>
          <cell r="R295">
            <v>605.689</v>
          </cell>
          <cell r="S295">
            <v>70.29209999999999</v>
          </cell>
          <cell r="T295">
            <v>1.681</v>
          </cell>
          <cell r="U295">
            <v>0.3202</v>
          </cell>
          <cell r="V295">
            <v>1.9457</v>
          </cell>
          <cell r="W295">
            <v>0.4813</v>
          </cell>
          <cell r="X295">
            <v>1.4944</v>
          </cell>
          <cell r="Y295">
            <v>0.0166</v>
          </cell>
          <cell r="Z295">
            <v>0.8306</v>
          </cell>
          <cell r="AA295">
            <v>0.5064</v>
          </cell>
          <cell r="AB295">
            <v>0.7874</v>
          </cell>
          <cell r="AC295">
            <v>0.9497</v>
          </cell>
          <cell r="AD295">
            <v>1.5979</v>
          </cell>
          <cell r="AE295">
            <v>0.4259</v>
          </cell>
          <cell r="AF295">
            <v>14.315</v>
          </cell>
        </row>
        <row r="296">
          <cell r="A296" t="str">
            <v>132012</v>
          </cell>
          <cell r="B296" t="str">
            <v>SDGE</v>
          </cell>
          <cell r="C296" t="str">
            <v>SDGE</v>
          </cell>
          <cell r="D296">
            <v>13</v>
          </cell>
          <cell r="E296">
            <v>2012</v>
          </cell>
          <cell r="F296">
            <v>57.824</v>
          </cell>
          <cell r="G296">
            <v>14.4828</v>
          </cell>
          <cell r="H296">
            <v>99.7297</v>
          </cell>
          <cell r="I296">
            <v>24.1507</v>
          </cell>
          <cell r="J296">
            <v>70.7611</v>
          </cell>
          <cell r="K296">
            <v>0.7183</v>
          </cell>
          <cell r="L296">
            <v>40.8839</v>
          </cell>
          <cell r="M296">
            <v>28.0324</v>
          </cell>
          <cell r="N296">
            <v>33.4063</v>
          </cell>
          <cell r="O296">
            <v>40.4344</v>
          </cell>
          <cell r="P296">
            <v>80.1503</v>
          </cell>
          <cell r="Q296">
            <v>90.2282</v>
          </cell>
          <cell r="R296">
            <v>615.286</v>
          </cell>
          <cell r="S296">
            <v>71.4794</v>
          </cell>
          <cell r="T296">
            <v>1.6689</v>
          </cell>
          <cell r="U296">
            <v>0.3192</v>
          </cell>
          <cell r="V296">
            <v>1.9479</v>
          </cell>
          <cell r="W296">
            <v>0.4837</v>
          </cell>
          <cell r="X296">
            <v>1.4964</v>
          </cell>
          <cell r="Y296">
            <v>0.0163</v>
          </cell>
          <cell r="Z296">
            <v>0.8461</v>
          </cell>
          <cell r="AA296">
            <v>0.5147</v>
          </cell>
          <cell r="AB296">
            <v>0.7928</v>
          </cell>
          <cell r="AC296">
            <v>0.9399</v>
          </cell>
          <cell r="AD296">
            <v>1.6173</v>
          </cell>
          <cell r="AE296">
            <v>0.456</v>
          </cell>
          <cell r="AF296">
            <v>13.826</v>
          </cell>
        </row>
        <row r="297">
          <cell r="A297" t="str">
            <v>132013</v>
          </cell>
          <cell r="B297" t="str">
            <v>SDGE</v>
          </cell>
          <cell r="C297" t="str">
            <v>SDGE</v>
          </cell>
          <cell r="D297">
            <v>13</v>
          </cell>
          <cell r="E297">
            <v>2013</v>
          </cell>
          <cell r="F297">
            <v>58.6596</v>
          </cell>
          <cell r="G297">
            <v>14.5678</v>
          </cell>
          <cell r="H297">
            <v>100.9452</v>
          </cell>
          <cell r="I297">
            <v>24.482</v>
          </cell>
          <cell r="J297">
            <v>71.9217</v>
          </cell>
          <cell r="K297">
            <v>0.7287</v>
          </cell>
          <cell r="L297">
            <v>41.25</v>
          </cell>
          <cell r="M297">
            <v>28.4375</v>
          </cell>
          <cell r="N297">
            <v>33.9808</v>
          </cell>
          <cell r="O297">
            <v>41.1072</v>
          </cell>
          <cell r="P297">
            <v>81.3085</v>
          </cell>
          <cell r="Q297">
            <v>90.2282</v>
          </cell>
          <cell r="R297">
            <v>623.802</v>
          </cell>
          <cell r="S297">
            <v>72.6504</v>
          </cell>
          <cell r="T297">
            <v>1.6566</v>
          </cell>
          <cell r="U297">
            <v>0.3178</v>
          </cell>
          <cell r="V297">
            <v>1.9562</v>
          </cell>
          <cell r="W297">
            <v>0.4874</v>
          </cell>
          <cell r="X297">
            <v>1.5034</v>
          </cell>
          <cell r="Y297">
            <v>0.016</v>
          </cell>
          <cell r="Z297">
            <v>0.8611</v>
          </cell>
          <cell r="AA297">
            <v>0.5235</v>
          </cell>
          <cell r="AB297">
            <v>0.7978</v>
          </cell>
          <cell r="AC297">
            <v>0.9324</v>
          </cell>
          <cell r="AD297">
            <v>1.6395</v>
          </cell>
          <cell r="AE297">
            <v>0.4881</v>
          </cell>
          <cell r="AF297">
            <v>12.895</v>
          </cell>
        </row>
        <row r="298">
          <cell r="A298" t="str">
            <v>132014</v>
          </cell>
          <cell r="B298" t="str">
            <v>SDGE</v>
          </cell>
          <cell r="C298" t="str">
            <v>SDGE</v>
          </cell>
          <cell r="D298">
            <v>13</v>
          </cell>
          <cell r="E298">
            <v>2014</v>
          </cell>
          <cell r="F298">
            <v>63.848</v>
          </cell>
          <cell r="G298">
            <v>14.801</v>
          </cell>
          <cell r="H298">
            <v>105.602</v>
          </cell>
          <cell r="I298">
            <v>24.458</v>
          </cell>
          <cell r="J298">
            <v>64.858</v>
          </cell>
          <cell r="K298">
            <v>0.694</v>
          </cell>
          <cell r="L298">
            <v>45.924</v>
          </cell>
          <cell r="M298">
            <v>28.676</v>
          </cell>
          <cell r="N298">
            <v>35.893</v>
          </cell>
          <cell r="O298">
            <v>45.866</v>
          </cell>
          <cell r="P298">
            <v>83.162</v>
          </cell>
          <cell r="Q298">
            <v>118.61</v>
          </cell>
          <cell r="R298">
            <v>632.392</v>
          </cell>
          <cell r="S298">
            <v>65.552</v>
          </cell>
          <cell r="T298">
            <v>1.466</v>
          </cell>
          <cell r="U298">
            <v>0.331</v>
          </cell>
          <cell r="V298">
            <v>1.859</v>
          </cell>
          <cell r="W298">
            <v>0.415</v>
          </cell>
          <cell r="X298">
            <v>1.028</v>
          </cell>
          <cell r="Y298">
            <v>0.013</v>
          </cell>
          <cell r="Z298">
            <v>0.825</v>
          </cell>
          <cell r="AA298">
            <v>0.466</v>
          </cell>
          <cell r="AB298">
            <v>0.727</v>
          </cell>
          <cell r="AC298">
            <v>0.943</v>
          </cell>
          <cell r="AD298">
            <v>1.856</v>
          </cell>
          <cell r="AE298">
            <v>3.202</v>
          </cell>
          <cell r="AF298">
            <v>13.131</v>
          </cell>
        </row>
        <row r="299">
          <cell r="A299" t="str">
            <v>132015</v>
          </cell>
          <cell r="B299" t="str">
            <v>SDGE</v>
          </cell>
          <cell r="C299" t="str">
            <v>SDGE</v>
          </cell>
          <cell r="D299">
            <v>13</v>
          </cell>
          <cell r="E299">
            <v>2015</v>
          </cell>
          <cell r="F299">
            <v>64.56</v>
          </cell>
          <cell r="G299">
            <v>14.896</v>
          </cell>
          <cell r="H299">
            <v>106.779</v>
          </cell>
          <cell r="I299">
            <v>24.731</v>
          </cell>
          <cell r="J299">
            <v>65.582</v>
          </cell>
          <cell r="K299">
            <v>0.702</v>
          </cell>
          <cell r="L299">
            <v>46.22</v>
          </cell>
          <cell r="M299">
            <v>28.999</v>
          </cell>
          <cell r="N299">
            <v>36.421</v>
          </cell>
          <cell r="O299">
            <v>46.504</v>
          </cell>
          <cell r="P299">
            <v>84.49</v>
          </cell>
          <cell r="Q299">
            <v>121.196</v>
          </cell>
          <cell r="R299">
            <v>641.081</v>
          </cell>
          <cell r="S299">
            <v>66.28399999999999</v>
          </cell>
          <cell r="T299">
            <v>1.513</v>
          </cell>
          <cell r="U299">
            <v>0.328</v>
          </cell>
          <cell r="V299">
            <v>1.997</v>
          </cell>
          <cell r="W299">
            <v>0.448</v>
          </cell>
          <cell r="X299">
            <v>1.116</v>
          </cell>
          <cell r="Y299">
            <v>0.013</v>
          </cell>
          <cell r="Z299">
            <v>0.834</v>
          </cell>
          <cell r="AA299">
            <v>0.46</v>
          </cell>
          <cell r="AB299">
            <v>0.761</v>
          </cell>
          <cell r="AC299">
            <v>0.924</v>
          </cell>
          <cell r="AD299">
            <v>1.86</v>
          </cell>
          <cell r="AE299">
            <v>3.156</v>
          </cell>
          <cell r="AF299">
            <v>13.409</v>
          </cell>
        </row>
        <row r="300">
          <cell r="A300" t="str">
            <v>132016</v>
          </cell>
          <cell r="B300" t="str">
            <v>SDGE</v>
          </cell>
          <cell r="C300" t="str">
            <v>SDGE</v>
          </cell>
          <cell r="D300">
            <v>13</v>
          </cell>
          <cell r="E300">
            <v>2016</v>
          </cell>
          <cell r="F300">
            <v>65.329</v>
          </cell>
          <cell r="G300">
            <v>14.99</v>
          </cell>
          <cell r="H300">
            <v>108.051</v>
          </cell>
          <cell r="I300">
            <v>25.026</v>
          </cell>
          <cell r="J300">
            <v>66.363</v>
          </cell>
          <cell r="K300">
            <v>0.71</v>
          </cell>
          <cell r="L300">
            <v>46.516</v>
          </cell>
          <cell r="M300">
            <v>29.313</v>
          </cell>
          <cell r="N300">
            <v>36.992</v>
          </cell>
          <cell r="O300">
            <v>47.124</v>
          </cell>
          <cell r="P300">
            <v>85.795</v>
          </cell>
          <cell r="Q300">
            <v>123.75</v>
          </cell>
          <cell r="R300">
            <v>649.959</v>
          </cell>
          <cell r="S300">
            <v>67.073</v>
          </cell>
          <cell r="T300">
            <v>1.561</v>
          </cell>
          <cell r="U300">
            <v>0.326</v>
          </cell>
          <cell r="V300">
            <v>2.135</v>
          </cell>
          <cell r="W300">
            <v>0.481</v>
          </cell>
          <cell r="X300">
            <v>1.206</v>
          </cell>
          <cell r="Y300">
            <v>0.013</v>
          </cell>
          <cell r="Z300">
            <v>0.853</v>
          </cell>
          <cell r="AA300">
            <v>0.461</v>
          </cell>
          <cell r="AB300">
            <v>0.807</v>
          </cell>
          <cell r="AC300">
            <v>0.919</v>
          </cell>
          <cell r="AD300">
            <v>1.866</v>
          </cell>
          <cell r="AE300">
            <v>3.166</v>
          </cell>
          <cell r="AF300">
            <v>13.794</v>
          </cell>
        </row>
        <row r="301">
          <cell r="A301" t="str">
            <v>132017</v>
          </cell>
          <cell r="B301" t="str">
            <v>SDGE</v>
          </cell>
          <cell r="C301" t="str">
            <v>SDGE</v>
          </cell>
          <cell r="D301">
            <v>13</v>
          </cell>
          <cell r="E301">
            <v>2017</v>
          </cell>
          <cell r="F301">
            <v>66.307</v>
          </cell>
          <cell r="G301">
            <v>15.081</v>
          </cell>
          <cell r="H301">
            <v>109.669</v>
          </cell>
          <cell r="I301">
            <v>25.4</v>
          </cell>
          <cell r="J301">
            <v>67.356</v>
          </cell>
          <cell r="K301">
            <v>0.721</v>
          </cell>
          <cell r="L301">
            <v>46.817</v>
          </cell>
          <cell r="M301">
            <v>29.634</v>
          </cell>
          <cell r="N301">
            <v>37.95</v>
          </cell>
          <cell r="O301">
            <v>47.756</v>
          </cell>
          <cell r="P301">
            <v>87.077</v>
          </cell>
          <cell r="Q301">
            <v>126.263</v>
          </cell>
          <cell r="R301">
            <v>660.032</v>
          </cell>
          <cell r="S301">
            <v>68.077</v>
          </cell>
          <cell r="T301">
            <v>1.762</v>
          </cell>
          <cell r="U301">
            <v>0.324</v>
          </cell>
          <cell r="V301">
            <v>2.53</v>
          </cell>
          <cell r="W301">
            <v>0.573</v>
          </cell>
          <cell r="X301">
            <v>1.452</v>
          </cell>
          <cell r="Y301">
            <v>0.015</v>
          </cell>
          <cell r="Z301">
            <v>0.876</v>
          </cell>
          <cell r="AA301">
            <v>0.477</v>
          </cell>
          <cell r="AB301">
            <v>1.199</v>
          </cell>
          <cell r="AC301">
            <v>0.948</v>
          </cell>
          <cell r="AD301">
            <v>1.876</v>
          </cell>
          <cell r="AE301">
            <v>3.169</v>
          </cell>
          <cell r="AF301">
            <v>15.201</v>
          </cell>
        </row>
        <row r="302">
          <cell r="A302" t="str">
            <v>61975</v>
          </cell>
          <cell r="B302" t="str">
            <v>SMUD</v>
          </cell>
          <cell r="C302" t="str">
            <v>SMUD</v>
          </cell>
          <cell r="D302">
            <v>6</v>
          </cell>
          <cell r="E302">
            <v>1975</v>
          </cell>
          <cell r="F302">
            <v>13.8498</v>
          </cell>
          <cell r="G302">
            <v>2.7946</v>
          </cell>
          <cell r="H302">
            <v>22.6318</v>
          </cell>
          <cell r="I302">
            <v>3.9989</v>
          </cell>
          <cell r="J302">
            <v>6.9603</v>
          </cell>
          <cell r="K302">
            <v>0.5825</v>
          </cell>
          <cell r="L302">
            <v>6.4393</v>
          </cell>
          <cell r="M302">
            <v>4.7323</v>
          </cell>
          <cell r="N302">
            <v>4.9197</v>
          </cell>
          <cell r="O302">
            <v>5.3759</v>
          </cell>
          <cell r="P302">
            <v>17.0451</v>
          </cell>
          <cell r="Q302">
            <v>11.3272</v>
          </cell>
          <cell r="R302">
            <v>100.657</v>
          </cell>
          <cell r="S302">
            <v>7.5428</v>
          </cell>
          <cell r="T302">
            <v>0.3751</v>
          </cell>
          <cell r="U302">
            <v>0.1436</v>
          </cell>
          <cell r="V302">
            <v>0.8232</v>
          </cell>
          <cell r="W302">
            <v>0.1569</v>
          </cell>
          <cell r="X302">
            <v>0.6259</v>
          </cell>
          <cell r="Y302">
            <v>0.0063</v>
          </cell>
          <cell r="Z302">
            <v>0.2795</v>
          </cell>
          <cell r="AA302">
            <v>0.2882</v>
          </cell>
          <cell r="AB302">
            <v>0.1026</v>
          </cell>
          <cell r="AC302">
            <v>0.308</v>
          </cell>
          <cell r="AD302">
            <v>0.2176</v>
          </cell>
          <cell r="AE302">
            <v>0.2327</v>
          </cell>
          <cell r="AF302">
            <v>3.56</v>
          </cell>
        </row>
        <row r="303">
          <cell r="A303" t="str">
            <v>61976</v>
          </cell>
          <cell r="B303" t="str">
            <v>SMUD</v>
          </cell>
          <cell r="C303" t="str">
            <v>SMUD</v>
          </cell>
          <cell r="D303">
            <v>6</v>
          </cell>
          <cell r="E303">
            <v>1976</v>
          </cell>
          <cell r="F303">
            <v>14.0448</v>
          </cell>
          <cell r="G303">
            <v>2.8567</v>
          </cell>
          <cell r="H303">
            <v>23.0006</v>
          </cell>
          <cell r="I303">
            <v>4.0733</v>
          </cell>
          <cell r="J303">
            <v>7.2444</v>
          </cell>
          <cell r="K303">
            <v>0.5857</v>
          </cell>
          <cell r="L303">
            <v>6.6192</v>
          </cell>
          <cell r="M303">
            <v>4.7453</v>
          </cell>
          <cell r="N303">
            <v>4.9647</v>
          </cell>
          <cell r="O303">
            <v>5.3893</v>
          </cell>
          <cell r="P303">
            <v>17.4389</v>
          </cell>
          <cell r="Q303">
            <v>11.5031</v>
          </cell>
          <cell r="R303">
            <v>102.466</v>
          </cell>
          <cell r="S303">
            <v>7.8301</v>
          </cell>
          <cell r="T303">
            <v>0.2177</v>
          </cell>
          <cell r="U303">
            <v>0.0721</v>
          </cell>
          <cell r="V303">
            <v>0.5541</v>
          </cell>
          <cell r="W303">
            <v>0.1056</v>
          </cell>
          <cell r="X303">
            <v>0.3327</v>
          </cell>
          <cell r="Y303">
            <v>0.0034</v>
          </cell>
          <cell r="Z303">
            <v>0.1851</v>
          </cell>
          <cell r="AA303">
            <v>0.0167</v>
          </cell>
          <cell r="AB303">
            <v>0.0511</v>
          </cell>
          <cell r="AC303">
            <v>0.0228</v>
          </cell>
          <cell r="AD303">
            <v>0.4193</v>
          </cell>
          <cell r="AE303">
            <v>0.2087</v>
          </cell>
          <cell r="AF303">
            <v>2.189</v>
          </cell>
        </row>
        <row r="304">
          <cell r="A304" t="str">
            <v>61977</v>
          </cell>
          <cell r="B304" t="str">
            <v>SMUD</v>
          </cell>
          <cell r="C304" t="str">
            <v>SMUD</v>
          </cell>
          <cell r="D304">
            <v>6</v>
          </cell>
          <cell r="E304">
            <v>1977</v>
          </cell>
          <cell r="F304">
            <v>14.5234</v>
          </cell>
          <cell r="G304">
            <v>2.9134</v>
          </cell>
          <cell r="H304">
            <v>23.4144</v>
          </cell>
          <cell r="I304">
            <v>4.1568</v>
          </cell>
          <cell r="J304">
            <v>7.4562</v>
          </cell>
          <cell r="K304">
            <v>0.5881</v>
          </cell>
          <cell r="L304">
            <v>7.0075</v>
          </cell>
          <cell r="M304">
            <v>4.7453</v>
          </cell>
          <cell r="N304">
            <v>5.0341</v>
          </cell>
          <cell r="O304">
            <v>5.4104</v>
          </cell>
          <cell r="P304">
            <v>17.5978</v>
          </cell>
          <cell r="Q304">
            <v>12.2987</v>
          </cell>
          <cell r="R304">
            <v>105.146</v>
          </cell>
          <cell r="S304">
            <v>8.0443</v>
          </cell>
          <cell r="T304">
            <v>0.5047</v>
          </cell>
          <cell r="U304">
            <v>0.0683</v>
          </cell>
          <cell r="V304">
            <v>0.6238</v>
          </cell>
          <cell r="W304">
            <v>0.1189</v>
          </cell>
          <cell r="X304">
            <v>0.2661</v>
          </cell>
          <cell r="Y304">
            <v>0.0027</v>
          </cell>
          <cell r="Z304">
            <v>0.394</v>
          </cell>
          <cell r="AA304">
            <v>0.0031</v>
          </cell>
          <cell r="AB304">
            <v>0.0761</v>
          </cell>
          <cell r="AC304">
            <v>0.0316</v>
          </cell>
          <cell r="AD304">
            <v>0.1887</v>
          </cell>
          <cell r="AE304">
            <v>0.8334</v>
          </cell>
          <cell r="AF304">
            <v>3.111</v>
          </cell>
        </row>
        <row r="305">
          <cell r="A305" t="str">
            <v>61978</v>
          </cell>
          <cell r="B305" t="str">
            <v>SMUD</v>
          </cell>
          <cell r="C305" t="str">
            <v>SMUD</v>
          </cell>
          <cell r="D305">
            <v>6</v>
          </cell>
          <cell r="E305">
            <v>1978</v>
          </cell>
          <cell r="F305">
            <v>14.8728</v>
          </cell>
          <cell r="G305">
            <v>2.9637</v>
          </cell>
          <cell r="H305">
            <v>24.078</v>
          </cell>
          <cell r="I305">
            <v>4.2885</v>
          </cell>
          <cell r="J305">
            <v>7.9433</v>
          </cell>
          <cell r="K305">
            <v>0.5934</v>
          </cell>
          <cell r="L305">
            <v>7.2438</v>
          </cell>
          <cell r="M305">
            <v>4.8138</v>
          </cell>
          <cell r="N305">
            <v>5.0667</v>
          </cell>
          <cell r="O305">
            <v>5.504</v>
          </cell>
          <cell r="P305">
            <v>17.8619</v>
          </cell>
          <cell r="Q305">
            <v>12.7682</v>
          </cell>
          <cell r="R305">
            <v>107.998</v>
          </cell>
          <cell r="S305">
            <v>8.5367</v>
          </cell>
          <cell r="T305">
            <v>0.3801</v>
          </cell>
          <cell r="U305">
            <v>0.0635</v>
          </cell>
          <cell r="V305">
            <v>0.9009</v>
          </cell>
          <cell r="W305">
            <v>0.1717</v>
          </cell>
          <cell r="X305">
            <v>0.5478</v>
          </cell>
          <cell r="Y305">
            <v>0.0055</v>
          </cell>
          <cell r="Z305">
            <v>0.2428</v>
          </cell>
          <cell r="AA305">
            <v>0.0737</v>
          </cell>
          <cell r="AB305">
            <v>0.0401</v>
          </cell>
          <cell r="AC305">
            <v>0.1059</v>
          </cell>
          <cell r="AD305">
            <v>0.2985</v>
          </cell>
          <cell r="AE305">
            <v>0.514</v>
          </cell>
          <cell r="AF305">
            <v>3.345</v>
          </cell>
        </row>
        <row r="306">
          <cell r="A306" t="str">
            <v>61979</v>
          </cell>
          <cell r="B306" t="str">
            <v>SMUD</v>
          </cell>
          <cell r="C306" t="str">
            <v>SMUD</v>
          </cell>
          <cell r="D306">
            <v>6</v>
          </cell>
          <cell r="E306">
            <v>1979</v>
          </cell>
          <cell r="F306">
            <v>15.5332</v>
          </cell>
          <cell r="G306">
            <v>3.0463</v>
          </cell>
          <cell r="H306">
            <v>24.9962</v>
          </cell>
          <cell r="I306">
            <v>4.4694</v>
          </cell>
          <cell r="J306">
            <v>10.1836</v>
          </cell>
          <cell r="K306">
            <v>0.6883</v>
          </cell>
          <cell r="L306">
            <v>7.3348</v>
          </cell>
          <cell r="M306">
            <v>4.8637</v>
          </cell>
          <cell r="N306">
            <v>5.129</v>
          </cell>
          <cell r="O306">
            <v>6.1415</v>
          </cell>
          <cell r="P306">
            <v>18.1971</v>
          </cell>
          <cell r="Q306">
            <v>13.34</v>
          </cell>
          <cell r="R306">
            <v>113.923</v>
          </cell>
          <cell r="S306">
            <v>10.8719</v>
          </cell>
          <cell r="T306">
            <v>0.6959</v>
          </cell>
          <cell r="U306">
            <v>0.0979</v>
          </cell>
          <cell r="V306">
            <v>1.1854</v>
          </cell>
          <cell r="W306">
            <v>0.226</v>
          </cell>
          <cell r="X306">
            <v>2.3083</v>
          </cell>
          <cell r="Y306">
            <v>0.0952</v>
          </cell>
          <cell r="Z306">
            <v>0.0981</v>
          </cell>
          <cell r="AA306">
            <v>0.0548</v>
          </cell>
          <cell r="AB306">
            <v>0.0705</v>
          </cell>
          <cell r="AC306">
            <v>0.6518</v>
          </cell>
          <cell r="AD306">
            <v>0.3751</v>
          </cell>
          <cell r="AE306">
            <v>0.6226</v>
          </cell>
          <cell r="AF306">
            <v>6.482</v>
          </cell>
        </row>
        <row r="307">
          <cell r="A307" t="str">
            <v>61980</v>
          </cell>
          <cell r="B307" t="str">
            <v>SMUD</v>
          </cell>
          <cell r="C307" t="str">
            <v>SMUD</v>
          </cell>
          <cell r="D307">
            <v>6</v>
          </cell>
          <cell r="E307">
            <v>1980</v>
          </cell>
          <cell r="F307">
            <v>15.968</v>
          </cell>
          <cell r="G307">
            <v>3.1265</v>
          </cell>
          <cell r="H307">
            <v>25.9443</v>
          </cell>
          <cell r="I307">
            <v>4.6699</v>
          </cell>
          <cell r="J307">
            <v>11.2734</v>
          </cell>
          <cell r="K307">
            <v>0.7059</v>
          </cell>
          <cell r="L307">
            <v>7.549</v>
          </cell>
          <cell r="M307">
            <v>4.9177</v>
          </cell>
          <cell r="N307">
            <v>5.1524</v>
          </cell>
          <cell r="O307">
            <v>6.3101</v>
          </cell>
          <cell r="P307">
            <v>18.8146</v>
          </cell>
          <cell r="Q307">
            <v>14.8433</v>
          </cell>
          <cell r="R307">
            <v>119.275</v>
          </cell>
          <cell r="S307">
            <v>11.9793</v>
          </cell>
          <cell r="T307">
            <v>0.4763</v>
          </cell>
          <cell r="U307">
            <v>0.0977</v>
          </cell>
          <cell r="V307">
            <v>1.2474</v>
          </cell>
          <cell r="W307">
            <v>0.2509</v>
          </cell>
          <cell r="X307">
            <v>1.1671</v>
          </cell>
          <cell r="Y307">
            <v>0.018</v>
          </cell>
          <cell r="Z307">
            <v>0.2219</v>
          </cell>
          <cell r="AA307">
            <v>0.0594</v>
          </cell>
          <cell r="AB307">
            <v>0.0326</v>
          </cell>
          <cell r="AC307">
            <v>0.1858</v>
          </cell>
          <cell r="AD307">
            <v>0.6639</v>
          </cell>
          <cell r="AE307">
            <v>1.562</v>
          </cell>
          <cell r="AF307">
            <v>5.983</v>
          </cell>
        </row>
        <row r="308">
          <cell r="A308" t="str">
            <v>61981</v>
          </cell>
          <cell r="B308" t="str">
            <v>SMUD</v>
          </cell>
          <cell r="C308" t="str">
            <v>SMUD</v>
          </cell>
          <cell r="D308">
            <v>6</v>
          </cell>
          <cell r="E308">
            <v>1981</v>
          </cell>
          <cell r="F308">
            <v>16.3808</v>
          </cell>
          <cell r="G308">
            <v>3.1767</v>
          </cell>
          <cell r="H308">
            <v>26.6833</v>
          </cell>
          <cell r="I308">
            <v>4.8287</v>
          </cell>
          <cell r="J308">
            <v>12.1386</v>
          </cell>
          <cell r="K308">
            <v>0.7201</v>
          </cell>
          <cell r="L308">
            <v>7.6931</v>
          </cell>
          <cell r="M308">
            <v>4.9612</v>
          </cell>
          <cell r="N308">
            <v>5.612</v>
          </cell>
          <cell r="O308">
            <v>6.343</v>
          </cell>
          <cell r="P308">
            <v>19.15</v>
          </cell>
          <cell r="Q308">
            <v>16.1232</v>
          </cell>
          <cell r="R308">
            <v>123.811</v>
          </cell>
          <cell r="S308">
            <v>12.8587</v>
          </cell>
          <cell r="T308">
            <v>0.4606</v>
          </cell>
          <cell r="U308">
            <v>0.0705</v>
          </cell>
          <cell r="V308">
            <v>1.0721</v>
          </cell>
          <cell r="W308">
            <v>0.2151</v>
          </cell>
          <cell r="X308">
            <v>0.9489</v>
          </cell>
          <cell r="Y308">
            <v>0.0147</v>
          </cell>
          <cell r="Z308">
            <v>0.1527</v>
          </cell>
          <cell r="AA308">
            <v>0.0494</v>
          </cell>
          <cell r="AB308">
            <v>0.4697</v>
          </cell>
          <cell r="AC308">
            <v>0.0522</v>
          </cell>
          <cell r="AD308">
            <v>0.3895</v>
          </cell>
          <cell r="AE308">
            <v>1.3485</v>
          </cell>
          <cell r="AF308">
            <v>5.244</v>
          </cell>
        </row>
        <row r="309">
          <cell r="A309" t="str">
            <v>61982</v>
          </cell>
          <cell r="B309" t="str">
            <v>SMUD</v>
          </cell>
          <cell r="C309" t="str">
            <v>SMUD</v>
          </cell>
          <cell r="D309">
            <v>6</v>
          </cell>
          <cell r="E309">
            <v>1982</v>
          </cell>
          <cell r="F309">
            <v>16.6701</v>
          </cell>
          <cell r="G309">
            <v>3.2656</v>
          </cell>
          <cell r="H309">
            <v>26.8692</v>
          </cell>
          <cell r="I309">
            <v>4.8881</v>
          </cell>
          <cell r="J309">
            <v>13.46</v>
          </cell>
          <cell r="K309">
            <v>0.7415</v>
          </cell>
          <cell r="L309">
            <v>7.8737</v>
          </cell>
          <cell r="M309">
            <v>5.0324</v>
          </cell>
          <cell r="N309">
            <v>5.6674</v>
          </cell>
          <cell r="O309">
            <v>6.378</v>
          </cell>
          <cell r="P309">
            <v>19.6043</v>
          </cell>
          <cell r="Q309">
            <v>17.6013</v>
          </cell>
          <cell r="R309">
            <v>128.052</v>
          </cell>
          <cell r="S309">
            <v>14.201500000000001</v>
          </cell>
          <cell r="T309">
            <v>0.3445</v>
          </cell>
          <cell r="U309">
            <v>0.112</v>
          </cell>
          <cell r="V309">
            <v>0.554</v>
          </cell>
          <cell r="W309">
            <v>0.1215</v>
          </cell>
          <cell r="X309">
            <v>1.4126</v>
          </cell>
          <cell r="Y309">
            <v>0.0218</v>
          </cell>
          <cell r="Z309">
            <v>0.1901</v>
          </cell>
          <cell r="AA309">
            <v>0.0778</v>
          </cell>
          <cell r="AB309">
            <v>0.0671</v>
          </cell>
          <cell r="AC309">
            <v>0.0573</v>
          </cell>
          <cell r="AD309">
            <v>0.5165</v>
          </cell>
          <cell r="AE309">
            <v>1.5563</v>
          </cell>
          <cell r="AF309">
            <v>5.032</v>
          </cell>
        </row>
        <row r="310">
          <cell r="A310" t="str">
            <v>61983</v>
          </cell>
          <cell r="B310" t="str">
            <v>SMUD</v>
          </cell>
          <cell r="C310" t="str">
            <v>SMUD</v>
          </cell>
          <cell r="D310">
            <v>6</v>
          </cell>
          <cell r="E310">
            <v>1983</v>
          </cell>
          <cell r="F310">
            <v>17.0156</v>
          </cell>
          <cell r="G310">
            <v>3.3344</v>
          </cell>
          <cell r="H310">
            <v>26.8692</v>
          </cell>
          <cell r="I310">
            <v>4.8983</v>
          </cell>
          <cell r="J310">
            <v>14.4071</v>
          </cell>
          <cell r="K310">
            <v>0.7572</v>
          </cell>
          <cell r="L310">
            <v>8.0419</v>
          </cell>
          <cell r="M310">
            <v>5.0801</v>
          </cell>
          <cell r="N310">
            <v>5.7782</v>
          </cell>
          <cell r="O310">
            <v>6.378</v>
          </cell>
          <cell r="P310">
            <v>20.2345</v>
          </cell>
          <cell r="Q310">
            <v>18.5172</v>
          </cell>
          <cell r="R310">
            <v>131.312</v>
          </cell>
          <cell r="S310">
            <v>15.164299999999999</v>
          </cell>
          <cell r="T310">
            <v>0.4091</v>
          </cell>
          <cell r="U310">
            <v>0.0952</v>
          </cell>
          <cell r="V310">
            <v>0.3491</v>
          </cell>
          <cell r="W310">
            <v>0.0783</v>
          </cell>
          <cell r="X310">
            <v>1.0464</v>
          </cell>
          <cell r="Y310">
            <v>0.0162</v>
          </cell>
          <cell r="Z310">
            <v>0.1788</v>
          </cell>
          <cell r="AA310">
            <v>0.055</v>
          </cell>
          <cell r="AB310">
            <v>0.1232</v>
          </cell>
          <cell r="AC310">
            <v>0</v>
          </cell>
          <cell r="AD310">
            <v>0.7023</v>
          </cell>
          <cell r="AE310">
            <v>1.0056</v>
          </cell>
          <cell r="AF310">
            <v>4.059</v>
          </cell>
        </row>
        <row r="311">
          <cell r="A311" t="str">
            <v>61984</v>
          </cell>
          <cell r="B311" t="str">
            <v>SMUD</v>
          </cell>
          <cell r="C311" t="str">
            <v>SMUD</v>
          </cell>
          <cell r="D311">
            <v>6</v>
          </cell>
          <cell r="E311">
            <v>1984</v>
          </cell>
          <cell r="F311">
            <v>17.4446</v>
          </cell>
          <cell r="G311">
            <v>3.4168</v>
          </cell>
          <cell r="H311">
            <v>27.0357</v>
          </cell>
          <cell r="I311">
            <v>4.9627</v>
          </cell>
          <cell r="J311">
            <v>15.4256</v>
          </cell>
          <cell r="K311">
            <v>0.7741</v>
          </cell>
          <cell r="L311">
            <v>8.2109</v>
          </cell>
          <cell r="M311">
            <v>5.2696</v>
          </cell>
          <cell r="N311">
            <v>6.0603</v>
          </cell>
          <cell r="O311">
            <v>6.378</v>
          </cell>
          <cell r="P311">
            <v>20.5654</v>
          </cell>
          <cell r="Q311">
            <v>19.5209</v>
          </cell>
          <cell r="R311">
            <v>135.065</v>
          </cell>
          <cell r="S311">
            <v>16.1997</v>
          </cell>
          <cell r="T311">
            <v>0.5024</v>
          </cell>
          <cell r="U311">
            <v>0.1125</v>
          </cell>
          <cell r="V311">
            <v>0.6602</v>
          </cell>
          <cell r="W311">
            <v>0.1385</v>
          </cell>
          <cell r="X311">
            <v>1.1249</v>
          </cell>
          <cell r="Y311">
            <v>0.0174</v>
          </cell>
          <cell r="Z311">
            <v>0.1807</v>
          </cell>
          <cell r="AA311">
            <v>0.1976</v>
          </cell>
          <cell r="AB311">
            <v>0.2959</v>
          </cell>
          <cell r="AC311">
            <v>0.0116</v>
          </cell>
          <cell r="AD311">
            <v>0.4141</v>
          </cell>
          <cell r="AE311">
            <v>1.1054</v>
          </cell>
          <cell r="AF311">
            <v>4.761</v>
          </cell>
        </row>
        <row r="312">
          <cell r="A312" t="str">
            <v>61985</v>
          </cell>
          <cell r="B312" t="str">
            <v>SMUD</v>
          </cell>
          <cell r="C312" t="str">
            <v>SMUD</v>
          </cell>
          <cell r="D312">
            <v>6</v>
          </cell>
          <cell r="E312">
            <v>1985</v>
          </cell>
          <cell r="F312">
            <v>18.0496</v>
          </cell>
          <cell r="G312">
            <v>3.539</v>
          </cell>
          <cell r="H312">
            <v>27.4338</v>
          </cell>
          <cell r="I312">
            <v>5.0676</v>
          </cell>
          <cell r="J312">
            <v>16.9751</v>
          </cell>
          <cell r="K312">
            <v>0.802</v>
          </cell>
          <cell r="L312">
            <v>8.5057</v>
          </cell>
          <cell r="M312">
            <v>5.35</v>
          </cell>
          <cell r="N312">
            <v>6.3299</v>
          </cell>
          <cell r="O312">
            <v>6.4055</v>
          </cell>
          <cell r="P312">
            <v>21.3099</v>
          </cell>
          <cell r="Q312">
            <v>21.7469</v>
          </cell>
          <cell r="R312">
            <v>141.515</v>
          </cell>
          <cell r="S312">
            <v>17.7771</v>
          </cell>
          <cell r="T312">
            <v>0.6897</v>
          </cell>
          <cell r="U312">
            <v>0.1564</v>
          </cell>
          <cell r="V312">
            <v>0.8732</v>
          </cell>
          <cell r="W312">
            <v>0.1852</v>
          </cell>
          <cell r="X312">
            <v>1.6628</v>
          </cell>
          <cell r="Y312">
            <v>0.0286</v>
          </cell>
          <cell r="Z312">
            <v>0.3078</v>
          </cell>
          <cell r="AA312">
            <v>0.0895</v>
          </cell>
          <cell r="AB312">
            <v>0.285</v>
          </cell>
          <cell r="AC312">
            <v>0.1049</v>
          </cell>
          <cell r="AD312">
            <v>0.8401</v>
          </cell>
          <cell r="AE312">
            <v>2.3415</v>
          </cell>
          <cell r="AF312">
            <v>7.565</v>
          </cell>
        </row>
        <row r="313">
          <cell r="A313" t="str">
            <v>61986</v>
          </cell>
          <cell r="B313" t="str">
            <v>SMUD</v>
          </cell>
          <cell r="C313" t="str">
            <v>SMUD</v>
          </cell>
          <cell r="D313">
            <v>6</v>
          </cell>
          <cell r="E313">
            <v>1986</v>
          </cell>
          <cell r="F313">
            <v>18.553</v>
          </cell>
          <cell r="G313">
            <v>3.7714</v>
          </cell>
          <cell r="H313">
            <v>28.1924</v>
          </cell>
          <cell r="I313">
            <v>5.2457</v>
          </cell>
          <cell r="J313">
            <v>18.8417</v>
          </cell>
          <cell r="K313">
            <v>0.8371</v>
          </cell>
          <cell r="L313">
            <v>8.8051</v>
          </cell>
          <cell r="M313">
            <v>5.4271</v>
          </cell>
          <cell r="N313">
            <v>6.9233</v>
          </cell>
          <cell r="O313">
            <v>6.887</v>
          </cell>
          <cell r="P313">
            <v>22.1607</v>
          </cell>
          <cell r="Q313">
            <v>22.6718</v>
          </cell>
          <cell r="R313">
            <v>148.316</v>
          </cell>
          <cell r="S313">
            <v>19.6788</v>
          </cell>
          <cell r="T313">
            <v>0.6008</v>
          </cell>
          <cell r="U313">
            <v>0.2711</v>
          </cell>
          <cell r="V313">
            <v>1.2677</v>
          </cell>
          <cell r="W313">
            <v>0.264</v>
          </cell>
          <cell r="X313">
            <v>1.9869</v>
          </cell>
          <cell r="Y313">
            <v>0.0357</v>
          </cell>
          <cell r="Z313">
            <v>0.3139</v>
          </cell>
          <cell r="AA313">
            <v>0.0871</v>
          </cell>
          <cell r="AB313">
            <v>0.6104</v>
          </cell>
          <cell r="AC313">
            <v>0.5207</v>
          </cell>
          <cell r="AD313">
            <v>0.961</v>
          </cell>
          <cell r="AE313">
            <v>1.0572</v>
          </cell>
          <cell r="AF313">
            <v>7.976</v>
          </cell>
        </row>
        <row r="314">
          <cell r="A314" t="str">
            <v>61987</v>
          </cell>
          <cell r="B314" t="str">
            <v>SMUD</v>
          </cell>
          <cell r="C314" t="str">
            <v>SMUD</v>
          </cell>
          <cell r="D314">
            <v>6</v>
          </cell>
          <cell r="E314">
            <v>1987</v>
          </cell>
          <cell r="F314">
            <v>19.0107</v>
          </cell>
          <cell r="G314">
            <v>3.9424</v>
          </cell>
          <cell r="H314">
            <v>29.0204</v>
          </cell>
          <cell r="I314">
            <v>5.4432</v>
          </cell>
          <cell r="J314">
            <v>21.2038</v>
          </cell>
          <cell r="K314">
            <v>0.8795</v>
          </cell>
          <cell r="L314">
            <v>9.2207</v>
          </cell>
          <cell r="M314">
            <v>5.6038</v>
          </cell>
          <cell r="N314">
            <v>7.3675</v>
          </cell>
          <cell r="O314">
            <v>7.2439</v>
          </cell>
          <cell r="P314">
            <v>24.4289</v>
          </cell>
          <cell r="Q314">
            <v>24.2073</v>
          </cell>
          <cell r="R314">
            <v>157.572</v>
          </cell>
          <cell r="S314">
            <v>22.0833</v>
          </cell>
          <cell r="T314">
            <v>0.5692</v>
          </cell>
          <cell r="U314">
            <v>0.2146</v>
          </cell>
          <cell r="V314">
            <v>1.3687</v>
          </cell>
          <cell r="W314">
            <v>0.2889</v>
          </cell>
          <cell r="X314">
            <v>2.4885</v>
          </cell>
          <cell r="Y314">
            <v>0.0433</v>
          </cell>
          <cell r="Z314">
            <v>0.4316</v>
          </cell>
          <cell r="AA314">
            <v>0.1877</v>
          </cell>
          <cell r="AB314">
            <v>0.4633</v>
          </cell>
          <cell r="AC314">
            <v>0.4022</v>
          </cell>
          <cell r="AD314">
            <v>2.3948</v>
          </cell>
          <cell r="AE314">
            <v>1.6831</v>
          </cell>
          <cell r="AF314">
            <v>10.536</v>
          </cell>
        </row>
        <row r="315">
          <cell r="A315" t="str">
            <v>61988</v>
          </cell>
          <cell r="B315" t="str">
            <v>SMUD</v>
          </cell>
          <cell r="C315" t="str">
            <v>SMUD</v>
          </cell>
          <cell r="D315">
            <v>6</v>
          </cell>
          <cell r="E315">
            <v>1988</v>
          </cell>
          <cell r="F315">
            <v>19.3837</v>
          </cell>
          <cell r="G315">
            <v>4.0515</v>
          </cell>
          <cell r="H315">
            <v>29.9326</v>
          </cell>
          <cell r="I315">
            <v>5.6447</v>
          </cell>
          <cell r="J315">
            <v>22.4414</v>
          </cell>
          <cell r="K315">
            <v>0.9029</v>
          </cell>
          <cell r="L315">
            <v>9.4306</v>
          </cell>
          <cell r="M315">
            <v>5.7036</v>
          </cell>
          <cell r="N315">
            <v>7.8936</v>
          </cell>
          <cell r="O315">
            <v>7.9144</v>
          </cell>
          <cell r="P315">
            <v>25.2435</v>
          </cell>
          <cell r="Q315">
            <v>25.5627</v>
          </cell>
          <cell r="R315">
            <v>164.105</v>
          </cell>
          <cell r="S315">
            <v>23.3443</v>
          </cell>
          <cell r="T315">
            <v>0.5005</v>
          </cell>
          <cell r="U315">
            <v>0.1578</v>
          </cell>
          <cell r="V315">
            <v>1.4805</v>
          </cell>
          <cell r="W315">
            <v>0.2976</v>
          </cell>
          <cell r="X315">
            <v>1.3694</v>
          </cell>
          <cell r="Y315">
            <v>0.0243</v>
          </cell>
          <cell r="Z315">
            <v>0.2277</v>
          </cell>
          <cell r="AA315">
            <v>0.1121</v>
          </cell>
          <cell r="AB315">
            <v>0.5469</v>
          </cell>
          <cell r="AC315">
            <v>0.7221</v>
          </cell>
          <cell r="AD315">
            <v>0.961</v>
          </cell>
          <cell r="AE315">
            <v>1.5217</v>
          </cell>
          <cell r="AF315">
            <v>7.922</v>
          </cell>
        </row>
        <row r="316">
          <cell r="A316" t="str">
            <v>61989</v>
          </cell>
          <cell r="B316" t="str">
            <v>SMUD</v>
          </cell>
          <cell r="C316" t="str">
            <v>SMUD</v>
          </cell>
          <cell r="D316">
            <v>6</v>
          </cell>
          <cell r="E316">
            <v>1989</v>
          </cell>
          <cell r="F316">
            <v>19.734</v>
          </cell>
          <cell r="G316">
            <v>4.1575</v>
          </cell>
          <cell r="H316">
            <v>30.7269</v>
          </cell>
          <cell r="I316">
            <v>5.8263</v>
          </cell>
          <cell r="J316">
            <v>23.8671</v>
          </cell>
          <cell r="K316">
            <v>0.9261</v>
          </cell>
          <cell r="L316">
            <v>9.7817</v>
          </cell>
          <cell r="M316">
            <v>5.869</v>
          </cell>
          <cell r="N316">
            <v>8.2813</v>
          </cell>
          <cell r="O316">
            <v>8.1324</v>
          </cell>
          <cell r="P316">
            <v>25.9516</v>
          </cell>
          <cell r="Q316">
            <v>27.7427</v>
          </cell>
          <cell r="R316">
            <v>170.997</v>
          </cell>
          <cell r="S316">
            <v>24.793200000000002</v>
          </cell>
          <cell r="T316">
            <v>0.4955</v>
          </cell>
          <cell r="U316">
            <v>0.1602</v>
          </cell>
          <cell r="V316">
            <v>1.3858</v>
          </cell>
          <cell r="W316">
            <v>0.2818</v>
          </cell>
          <cell r="X316">
            <v>1.56</v>
          </cell>
          <cell r="Y316">
            <v>0.0241</v>
          </cell>
          <cell r="Z316">
            <v>0.3706</v>
          </cell>
          <cell r="AA316">
            <v>0.1789</v>
          </cell>
          <cell r="AB316">
            <v>0.4107</v>
          </cell>
          <cell r="AC316">
            <v>0.2771</v>
          </cell>
          <cell r="AD316">
            <v>0.8733</v>
          </cell>
          <cell r="AE316">
            <v>2.3654</v>
          </cell>
          <cell r="AF316">
            <v>8.383</v>
          </cell>
        </row>
        <row r="317">
          <cell r="A317" t="str">
            <v>61990</v>
          </cell>
          <cell r="B317" t="str">
            <v>SMUD</v>
          </cell>
          <cell r="C317" t="str">
            <v>SMUD</v>
          </cell>
          <cell r="D317">
            <v>6</v>
          </cell>
          <cell r="E317">
            <v>1990</v>
          </cell>
          <cell r="F317">
            <v>19.992</v>
          </cell>
          <cell r="G317">
            <v>4.25</v>
          </cell>
          <cell r="H317">
            <v>32</v>
          </cell>
          <cell r="I317">
            <v>6.1</v>
          </cell>
          <cell r="J317">
            <v>25.341</v>
          </cell>
          <cell r="K317">
            <v>0.95</v>
          </cell>
          <cell r="L317">
            <v>10.25</v>
          </cell>
          <cell r="M317">
            <v>5.952</v>
          </cell>
          <cell r="N317">
            <v>8.429</v>
          </cell>
          <cell r="O317">
            <v>8.5</v>
          </cell>
          <cell r="P317">
            <v>27</v>
          </cell>
          <cell r="Q317">
            <v>30.388</v>
          </cell>
          <cell r="R317">
            <v>179.152</v>
          </cell>
          <cell r="S317">
            <v>26.291</v>
          </cell>
          <cell r="T317">
            <v>0.4229</v>
          </cell>
          <cell r="U317">
            <v>0.1524</v>
          </cell>
          <cell r="V317">
            <v>1.8821</v>
          </cell>
          <cell r="W317">
            <v>0.3769</v>
          </cell>
          <cell r="X317">
            <v>1.6113</v>
          </cell>
          <cell r="Y317">
            <v>0.0249</v>
          </cell>
          <cell r="Z317">
            <v>0.49</v>
          </cell>
          <cell r="AA317">
            <v>0.0979</v>
          </cell>
          <cell r="AB317">
            <v>0.1728</v>
          </cell>
          <cell r="AC317">
            <v>0.4343</v>
          </cell>
          <cell r="AD317">
            <v>1.2361</v>
          </cell>
          <cell r="AE317">
            <v>2.8519</v>
          </cell>
          <cell r="AF317">
            <v>9.753</v>
          </cell>
        </row>
        <row r="318">
          <cell r="A318" t="str">
            <v>61991</v>
          </cell>
          <cell r="B318" t="str">
            <v>SMUD</v>
          </cell>
          <cell r="C318" t="str">
            <v>SMUD</v>
          </cell>
          <cell r="D318">
            <v>6</v>
          </cell>
          <cell r="E318">
            <v>1991</v>
          </cell>
          <cell r="F318">
            <v>20.2164</v>
          </cell>
          <cell r="G318">
            <v>4.2975</v>
          </cell>
          <cell r="H318">
            <v>32.0772</v>
          </cell>
          <cell r="I318">
            <v>6.1389</v>
          </cell>
          <cell r="J318">
            <v>26.1965</v>
          </cell>
          <cell r="K318">
            <v>0.9642</v>
          </cell>
          <cell r="L318">
            <v>10.6533</v>
          </cell>
          <cell r="M318">
            <v>6.1125</v>
          </cell>
          <cell r="N318">
            <v>8.8842</v>
          </cell>
          <cell r="O318">
            <v>8.6788</v>
          </cell>
          <cell r="P318">
            <v>27.2306</v>
          </cell>
          <cell r="Q318">
            <v>31.0416</v>
          </cell>
          <cell r="R318">
            <v>182.492</v>
          </cell>
          <cell r="S318">
            <v>27.1607</v>
          </cell>
          <cell r="T318">
            <v>0.4108</v>
          </cell>
          <cell r="U318">
            <v>0.1133</v>
          </cell>
          <cell r="V318">
            <v>0.6987</v>
          </cell>
          <cell r="W318">
            <v>0.1444</v>
          </cell>
          <cell r="X318">
            <v>0.9948</v>
          </cell>
          <cell r="Y318">
            <v>0.0154</v>
          </cell>
          <cell r="Z318">
            <v>0.4273</v>
          </cell>
          <cell r="AA318">
            <v>0.1769</v>
          </cell>
          <cell r="AB318">
            <v>0.4825</v>
          </cell>
          <cell r="AC318">
            <v>0.2543</v>
          </cell>
          <cell r="AD318">
            <v>0.4435</v>
          </cell>
          <cell r="AE318">
            <v>0.882</v>
          </cell>
          <cell r="AF318">
            <v>5.044</v>
          </cell>
        </row>
        <row r="319">
          <cell r="A319" t="str">
            <v>61992</v>
          </cell>
          <cell r="B319" t="str">
            <v>SMUD</v>
          </cell>
          <cell r="C319" t="str">
            <v>SMUD</v>
          </cell>
          <cell r="D319">
            <v>6</v>
          </cell>
          <cell r="E319">
            <v>1992</v>
          </cell>
          <cell r="F319">
            <v>20.2634</v>
          </cell>
          <cell r="G319">
            <v>4.3356</v>
          </cell>
          <cell r="H319">
            <v>32.0981</v>
          </cell>
          <cell r="I319">
            <v>6.1698</v>
          </cell>
          <cell r="J319">
            <v>27.2796</v>
          </cell>
          <cell r="K319">
            <v>0.9819</v>
          </cell>
          <cell r="L319">
            <v>10.9577</v>
          </cell>
          <cell r="M319">
            <v>6.1475</v>
          </cell>
          <cell r="N319">
            <v>9.0028</v>
          </cell>
          <cell r="O319">
            <v>8.6877</v>
          </cell>
          <cell r="P319">
            <v>27.8126</v>
          </cell>
          <cell r="Q319">
            <v>33.17</v>
          </cell>
          <cell r="R319">
            <v>186.907</v>
          </cell>
          <cell r="S319">
            <v>28.261499999999998</v>
          </cell>
          <cell r="T319">
            <v>0.2569</v>
          </cell>
          <cell r="U319">
            <v>0.1097</v>
          </cell>
          <cell r="V319">
            <v>0.647</v>
          </cell>
          <cell r="W319">
            <v>0.1371</v>
          </cell>
          <cell r="X319">
            <v>1.2229</v>
          </cell>
          <cell r="Y319">
            <v>0.0189</v>
          </cell>
          <cell r="Z319">
            <v>0.3308</v>
          </cell>
          <cell r="AA319">
            <v>0.0532</v>
          </cell>
          <cell r="AB319">
            <v>0.1487</v>
          </cell>
          <cell r="AC319">
            <v>0.0938</v>
          </cell>
          <cell r="AD319">
            <v>0.8211</v>
          </cell>
          <cell r="AE319">
            <v>2.3763</v>
          </cell>
          <cell r="AF319">
            <v>6.216</v>
          </cell>
        </row>
        <row r="320">
          <cell r="A320" t="str">
            <v>61993</v>
          </cell>
          <cell r="B320" t="str">
            <v>SMUD</v>
          </cell>
          <cell r="C320" t="str">
            <v>SMUD</v>
          </cell>
          <cell r="D320">
            <v>6</v>
          </cell>
          <cell r="E320">
            <v>1993</v>
          </cell>
          <cell r="F320">
            <v>20.302</v>
          </cell>
          <cell r="G320">
            <v>4.3583</v>
          </cell>
          <cell r="H320">
            <v>32.2038</v>
          </cell>
          <cell r="I320">
            <v>6.2064</v>
          </cell>
          <cell r="J320">
            <v>27.4684</v>
          </cell>
          <cell r="K320">
            <v>0.9896</v>
          </cell>
          <cell r="L320">
            <v>11.2261</v>
          </cell>
          <cell r="M320">
            <v>6.2292</v>
          </cell>
          <cell r="N320">
            <v>9.1107</v>
          </cell>
          <cell r="O320">
            <v>8.6877</v>
          </cell>
          <cell r="P320">
            <v>28.0377</v>
          </cell>
          <cell r="Q320">
            <v>34.349</v>
          </cell>
          <cell r="R320">
            <v>189.169</v>
          </cell>
          <cell r="S320">
            <v>28.458</v>
          </cell>
          <cell r="T320">
            <v>0.2737</v>
          </cell>
          <cell r="U320">
            <v>0.1001</v>
          </cell>
          <cell r="V320">
            <v>0.7314</v>
          </cell>
          <cell r="W320">
            <v>0.1431</v>
          </cell>
          <cell r="X320">
            <v>0.3291</v>
          </cell>
          <cell r="Y320">
            <v>0.0091</v>
          </cell>
          <cell r="Z320">
            <v>0.2974</v>
          </cell>
          <cell r="AA320">
            <v>0.1016</v>
          </cell>
          <cell r="AB320">
            <v>0.1406</v>
          </cell>
          <cell r="AC320">
            <v>0.005</v>
          </cell>
          <cell r="AD320">
            <v>0.4937</v>
          </cell>
          <cell r="AE320">
            <v>1.4501</v>
          </cell>
          <cell r="AF320">
            <v>4.075</v>
          </cell>
        </row>
        <row r="321">
          <cell r="A321" t="str">
            <v>61994</v>
          </cell>
          <cell r="B321" t="str">
            <v>SMUD</v>
          </cell>
          <cell r="C321" t="str">
            <v>SMUD</v>
          </cell>
          <cell r="D321">
            <v>6</v>
          </cell>
          <cell r="E321">
            <v>1994</v>
          </cell>
          <cell r="F321">
            <v>20.302</v>
          </cell>
          <cell r="G321">
            <v>4.3714</v>
          </cell>
          <cell r="H321">
            <v>32.2804</v>
          </cell>
          <cell r="I321">
            <v>6.2411</v>
          </cell>
          <cell r="J321">
            <v>27.9909</v>
          </cell>
          <cell r="K321">
            <v>0.9983</v>
          </cell>
          <cell r="L321">
            <v>11.3211</v>
          </cell>
          <cell r="M321">
            <v>6.2607</v>
          </cell>
          <cell r="N321">
            <v>9.2562</v>
          </cell>
          <cell r="O321">
            <v>8.6877</v>
          </cell>
          <cell r="P321">
            <v>29.0511</v>
          </cell>
          <cell r="Q321">
            <v>34.5665</v>
          </cell>
          <cell r="R321">
            <v>191.327</v>
          </cell>
          <cell r="S321">
            <v>28.9892</v>
          </cell>
          <cell r="T321">
            <v>0.2018</v>
          </cell>
          <cell r="U321">
            <v>0.0959</v>
          </cell>
          <cell r="V321">
            <v>0.6967</v>
          </cell>
          <cell r="W321">
            <v>0.1403</v>
          </cell>
          <cell r="X321">
            <v>0.662</v>
          </cell>
          <cell r="Y321">
            <v>0.0102</v>
          </cell>
          <cell r="Z321">
            <v>0.1268</v>
          </cell>
          <cell r="AA321">
            <v>0.0533</v>
          </cell>
          <cell r="AB321">
            <v>0.1811</v>
          </cell>
          <cell r="AC321">
            <v>0</v>
          </cell>
          <cell r="AD321">
            <v>1.3129</v>
          </cell>
          <cell r="AE321">
            <v>0.509</v>
          </cell>
          <cell r="AF321">
            <v>3.99</v>
          </cell>
        </row>
        <row r="322">
          <cell r="A322" t="str">
            <v>61995</v>
          </cell>
          <cell r="B322" t="str">
            <v>SMUD</v>
          </cell>
          <cell r="C322" t="str">
            <v>SMUD</v>
          </cell>
          <cell r="D322">
            <v>6</v>
          </cell>
          <cell r="E322">
            <v>1995</v>
          </cell>
          <cell r="F322">
            <v>20.302</v>
          </cell>
          <cell r="G322">
            <v>4.3714</v>
          </cell>
          <cell r="H322">
            <v>32.2804</v>
          </cell>
          <cell r="I322">
            <v>6.2411</v>
          </cell>
          <cell r="J322">
            <v>27.9909</v>
          </cell>
          <cell r="K322">
            <v>0.9985</v>
          </cell>
          <cell r="L322">
            <v>11.6808</v>
          </cell>
          <cell r="M322">
            <v>6.2675</v>
          </cell>
          <cell r="N322">
            <v>9.9266</v>
          </cell>
          <cell r="O322">
            <v>8.6877</v>
          </cell>
          <cell r="P322">
            <v>29.0511</v>
          </cell>
          <cell r="Q322">
            <v>34.75</v>
          </cell>
          <cell r="R322">
            <v>192.548</v>
          </cell>
          <cell r="S322">
            <v>28.9894</v>
          </cell>
          <cell r="T322">
            <v>0.1614</v>
          </cell>
          <cell r="U322">
            <v>0.0422</v>
          </cell>
          <cell r="V322">
            <v>0.4769</v>
          </cell>
          <cell r="W322">
            <v>0.0923</v>
          </cell>
          <cell r="X322">
            <v>0.125</v>
          </cell>
          <cell r="Y322">
            <v>0.0019</v>
          </cell>
          <cell r="Z322">
            <v>0.3945</v>
          </cell>
          <cell r="AA322">
            <v>0.0308</v>
          </cell>
          <cell r="AB322">
            <v>0.7092</v>
          </cell>
          <cell r="AC322">
            <v>0.034</v>
          </cell>
          <cell r="AD322">
            <v>0.2488</v>
          </cell>
          <cell r="AE322">
            <v>0.4943</v>
          </cell>
          <cell r="AF322">
            <v>2.811</v>
          </cell>
        </row>
        <row r="323">
          <cell r="A323" t="str">
            <v>61996</v>
          </cell>
          <cell r="B323" t="str">
            <v>SMUD</v>
          </cell>
          <cell r="C323" t="str">
            <v>SMUD</v>
          </cell>
          <cell r="D323">
            <v>6</v>
          </cell>
          <cell r="E323">
            <v>1996</v>
          </cell>
          <cell r="F323">
            <v>20.302</v>
          </cell>
          <cell r="G323">
            <v>4.3714</v>
          </cell>
          <cell r="H323">
            <v>32.2804</v>
          </cell>
          <cell r="I323">
            <v>6.2411</v>
          </cell>
          <cell r="J323">
            <v>28.5047</v>
          </cell>
          <cell r="K323">
            <v>1.0351</v>
          </cell>
          <cell r="L323">
            <v>11.7917</v>
          </cell>
          <cell r="M323">
            <v>6.3116</v>
          </cell>
          <cell r="N323">
            <v>10.0616</v>
          </cell>
          <cell r="O323">
            <v>8.6877</v>
          </cell>
          <cell r="P323">
            <v>29.0779</v>
          </cell>
          <cell r="Q323">
            <v>35.1199</v>
          </cell>
          <cell r="R323">
            <v>193.785</v>
          </cell>
          <cell r="S323">
            <v>29.5398</v>
          </cell>
          <cell r="T323">
            <v>0.2218</v>
          </cell>
          <cell r="U323">
            <v>0.078</v>
          </cell>
          <cell r="V323">
            <v>0.4718</v>
          </cell>
          <cell r="W323">
            <v>0.0975</v>
          </cell>
          <cell r="X323">
            <v>0.6675</v>
          </cell>
          <cell r="Y323">
            <v>0.0384</v>
          </cell>
          <cell r="Z323">
            <v>0.1494</v>
          </cell>
          <cell r="AA323">
            <v>0.0703</v>
          </cell>
          <cell r="AB323">
            <v>0.1778</v>
          </cell>
          <cell r="AC323">
            <v>0.0702</v>
          </cell>
          <cell r="AD323">
            <v>0.4773</v>
          </cell>
          <cell r="AE323">
            <v>0.6997</v>
          </cell>
          <cell r="AF323">
            <v>3.22</v>
          </cell>
        </row>
        <row r="324">
          <cell r="A324" t="str">
            <v>61997</v>
          </cell>
          <cell r="B324" t="str">
            <v>SMUD</v>
          </cell>
          <cell r="C324" t="str">
            <v>SMUD</v>
          </cell>
          <cell r="D324">
            <v>6</v>
          </cell>
          <cell r="E324">
            <v>1997</v>
          </cell>
          <cell r="F324">
            <v>20.302</v>
          </cell>
          <cell r="G324">
            <v>4.3714</v>
          </cell>
          <cell r="H324">
            <v>32.2804</v>
          </cell>
          <cell r="I324">
            <v>6.2669</v>
          </cell>
          <cell r="J324">
            <v>28.5047</v>
          </cell>
          <cell r="K324">
            <v>1.0401</v>
          </cell>
          <cell r="L324">
            <v>12.0858</v>
          </cell>
          <cell r="M324">
            <v>6.5077</v>
          </cell>
          <cell r="N324">
            <v>10.0616</v>
          </cell>
          <cell r="O324">
            <v>8.6877</v>
          </cell>
          <cell r="P324">
            <v>29.1237</v>
          </cell>
          <cell r="Q324">
            <v>36.1209</v>
          </cell>
          <cell r="R324">
            <v>196.612</v>
          </cell>
          <cell r="S324">
            <v>29.5448</v>
          </cell>
          <cell r="T324">
            <v>0.1472</v>
          </cell>
          <cell r="U324">
            <v>0.0862</v>
          </cell>
          <cell r="V324">
            <v>0.7351</v>
          </cell>
          <cell r="W324">
            <v>0.1413</v>
          </cell>
          <cell r="X324">
            <v>0.1024</v>
          </cell>
          <cell r="Y324">
            <v>0.0071</v>
          </cell>
          <cell r="Z324">
            <v>0.336</v>
          </cell>
          <cell r="AA324">
            <v>0.2249</v>
          </cell>
          <cell r="AB324">
            <v>0.013</v>
          </cell>
          <cell r="AC324">
            <v>0.037</v>
          </cell>
          <cell r="AD324">
            <v>0.4469</v>
          </cell>
          <cell r="AE324">
            <v>1.3481</v>
          </cell>
          <cell r="AF324">
            <v>3.625</v>
          </cell>
        </row>
        <row r="325">
          <cell r="A325" t="str">
            <v>61998</v>
          </cell>
          <cell r="B325" t="str">
            <v>SMUD</v>
          </cell>
          <cell r="C325" t="str">
            <v>SMUD</v>
          </cell>
          <cell r="D325">
            <v>6</v>
          </cell>
          <cell r="E325">
            <v>1998</v>
          </cell>
          <cell r="F325">
            <v>20.302</v>
          </cell>
          <cell r="G325">
            <v>4.3714</v>
          </cell>
          <cell r="H325">
            <v>32.2804</v>
          </cell>
          <cell r="I325">
            <v>6.2669</v>
          </cell>
          <cell r="J325">
            <v>28.6369</v>
          </cell>
          <cell r="K325">
            <v>1.0426</v>
          </cell>
          <cell r="L325">
            <v>12.4314</v>
          </cell>
          <cell r="M325">
            <v>6.5202</v>
          </cell>
          <cell r="N325">
            <v>11.4908</v>
          </cell>
          <cell r="O325">
            <v>8.6877</v>
          </cell>
          <cell r="P325">
            <v>29.1942</v>
          </cell>
          <cell r="Q325">
            <v>36.9002</v>
          </cell>
          <cell r="R325">
            <v>199.994</v>
          </cell>
          <cell r="S325">
            <v>29.6795</v>
          </cell>
          <cell r="T325">
            <v>0.1771</v>
          </cell>
          <cell r="U325">
            <v>0.0527</v>
          </cell>
          <cell r="V325">
            <v>0.4793</v>
          </cell>
          <cell r="W325">
            <v>0.0949</v>
          </cell>
          <cell r="X325">
            <v>0.3112</v>
          </cell>
          <cell r="Y325">
            <v>0.0048</v>
          </cell>
          <cell r="Z325">
            <v>0.3916</v>
          </cell>
          <cell r="AA325">
            <v>0.0442</v>
          </cell>
          <cell r="AB325">
            <v>1.5116</v>
          </cell>
          <cell r="AC325">
            <v>0.1891</v>
          </cell>
          <cell r="AD325">
            <v>0.5064</v>
          </cell>
          <cell r="AE325">
            <v>1.1424</v>
          </cell>
          <cell r="AF325">
            <v>8.162</v>
          </cell>
        </row>
        <row r="326">
          <cell r="A326" t="str">
            <v>61999</v>
          </cell>
          <cell r="B326" t="str">
            <v>SMUD</v>
          </cell>
          <cell r="C326" t="str">
            <v>SMUD</v>
          </cell>
          <cell r="D326">
            <v>6</v>
          </cell>
          <cell r="E326">
            <v>1999</v>
          </cell>
          <cell r="F326">
            <v>20.302</v>
          </cell>
          <cell r="G326">
            <v>4.3714</v>
          </cell>
          <cell r="H326">
            <v>32.5352</v>
          </cell>
          <cell r="I326">
            <v>6.3577</v>
          </cell>
          <cell r="J326">
            <v>28.6369</v>
          </cell>
          <cell r="K326">
            <v>1.0426</v>
          </cell>
          <cell r="L326">
            <v>12.7366</v>
          </cell>
          <cell r="M326">
            <v>6.5202</v>
          </cell>
          <cell r="N326">
            <v>11.6038</v>
          </cell>
          <cell r="O326">
            <v>8.6877</v>
          </cell>
          <cell r="P326">
            <v>30.1564</v>
          </cell>
          <cell r="Q326">
            <v>38.5414</v>
          </cell>
          <cell r="R326">
            <v>203.493</v>
          </cell>
          <cell r="S326">
            <v>29.6795</v>
          </cell>
          <cell r="T326">
            <v>0.2569</v>
          </cell>
          <cell r="U326">
            <v>0.0488</v>
          </cell>
          <cell r="V326">
            <v>0.9726</v>
          </cell>
          <cell r="W326">
            <v>0.186</v>
          </cell>
          <cell r="X326">
            <v>0.0535</v>
          </cell>
          <cell r="Y326">
            <v>0.0008</v>
          </cell>
          <cell r="Z326">
            <v>0.3556</v>
          </cell>
          <cell r="AA326">
            <v>0.0032</v>
          </cell>
          <cell r="AB326">
            <v>0.168</v>
          </cell>
          <cell r="AC326">
            <v>0.5062</v>
          </cell>
          <cell r="AD326">
            <v>1.4323</v>
          </cell>
          <cell r="AE326">
            <v>2.0171</v>
          </cell>
          <cell r="AF326">
            <v>5.939</v>
          </cell>
        </row>
        <row r="327">
          <cell r="A327" t="str">
            <v>62000</v>
          </cell>
          <cell r="B327" t="str">
            <v>SMUD</v>
          </cell>
          <cell r="C327" t="str">
            <v>SMUD</v>
          </cell>
          <cell r="D327">
            <v>6</v>
          </cell>
          <cell r="E327">
            <v>2000</v>
          </cell>
          <cell r="F327">
            <v>20.302</v>
          </cell>
          <cell r="G327">
            <v>4.3714</v>
          </cell>
          <cell r="H327">
            <v>33.1872</v>
          </cell>
          <cell r="I327">
            <v>6.4987</v>
          </cell>
          <cell r="J327">
            <v>29.1195</v>
          </cell>
          <cell r="K327">
            <v>1.0813</v>
          </cell>
          <cell r="L327">
            <v>12.8765</v>
          </cell>
          <cell r="M327">
            <v>6.5861</v>
          </cell>
          <cell r="N327">
            <v>11.6705</v>
          </cell>
          <cell r="O327">
            <v>8.6877</v>
          </cell>
          <cell r="P327">
            <v>30.2966</v>
          </cell>
          <cell r="Q327">
            <v>40.9034</v>
          </cell>
          <cell r="R327">
            <v>207.523</v>
          </cell>
          <cell r="S327">
            <v>30.200799999999997</v>
          </cell>
          <cell r="T327">
            <v>0.216</v>
          </cell>
          <cell r="U327">
            <v>0.176</v>
          </cell>
          <cell r="V327">
            <v>1.1742</v>
          </cell>
          <cell r="W327">
            <v>0.2319</v>
          </cell>
          <cell r="X327">
            <v>0.7203</v>
          </cell>
          <cell r="Y327">
            <v>0.0431</v>
          </cell>
          <cell r="Z327">
            <v>0.1948</v>
          </cell>
          <cell r="AA327">
            <v>0.1344</v>
          </cell>
          <cell r="AB327">
            <v>0.1246</v>
          </cell>
          <cell r="AC327">
            <v>0.0385</v>
          </cell>
          <cell r="AD327">
            <v>0.6439</v>
          </cell>
          <cell r="AE327">
            <v>2.7497</v>
          </cell>
          <cell r="AF327">
            <v>6.545</v>
          </cell>
        </row>
        <row r="328">
          <cell r="A328" t="str">
            <v>62001</v>
          </cell>
          <cell r="B328" t="str">
            <v>SMUD</v>
          </cell>
          <cell r="C328" t="str">
            <v>SMUD</v>
          </cell>
          <cell r="D328">
            <v>6</v>
          </cell>
          <cell r="E328">
            <v>2001</v>
          </cell>
          <cell r="F328">
            <v>20.302</v>
          </cell>
          <cell r="G328">
            <v>4.3714</v>
          </cell>
          <cell r="H328">
            <v>34.1823</v>
          </cell>
          <cell r="I328">
            <v>6.7099</v>
          </cell>
          <cell r="J328">
            <v>30.1946</v>
          </cell>
          <cell r="K328">
            <v>1.1126</v>
          </cell>
          <cell r="L328">
            <v>13.2858</v>
          </cell>
          <cell r="M328">
            <v>6.72</v>
          </cell>
          <cell r="N328">
            <v>11.6811</v>
          </cell>
          <cell r="O328">
            <v>8.8379</v>
          </cell>
          <cell r="P328">
            <v>30.4015</v>
          </cell>
          <cell r="Q328">
            <v>41.643</v>
          </cell>
          <cell r="R328">
            <v>211.667</v>
          </cell>
          <cell r="S328">
            <v>31.3072</v>
          </cell>
          <cell r="T328">
            <v>0.2412</v>
          </cell>
          <cell r="U328">
            <v>0.1187</v>
          </cell>
          <cell r="V328">
            <v>1.501</v>
          </cell>
          <cell r="W328">
            <v>0.3</v>
          </cell>
          <cell r="X328">
            <v>1.2288</v>
          </cell>
          <cell r="Y328">
            <v>0.0343</v>
          </cell>
          <cell r="Z328">
            <v>0.4689</v>
          </cell>
          <cell r="AA328">
            <v>0.1747</v>
          </cell>
          <cell r="AB328">
            <v>0.0726</v>
          </cell>
          <cell r="AC328">
            <v>0.5265</v>
          </cell>
          <cell r="AD328">
            <v>0.6383</v>
          </cell>
          <cell r="AE328">
            <v>1.137</v>
          </cell>
          <cell r="AF328">
            <v>6.732</v>
          </cell>
        </row>
        <row r="329">
          <cell r="A329" t="str">
            <v>62002</v>
          </cell>
          <cell r="B329" t="str">
            <v>SMUD</v>
          </cell>
          <cell r="C329" t="str">
            <v>SMUD</v>
          </cell>
          <cell r="D329">
            <v>6</v>
          </cell>
          <cell r="E329">
            <v>2002</v>
          </cell>
          <cell r="F329">
            <v>20.757</v>
          </cell>
          <cell r="G329">
            <v>4.4694</v>
          </cell>
          <cell r="H329">
            <v>34.6765</v>
          </cell>
          <cell r="I329">
            <v>6.7632</v>
          </cell>
          <cell r="J329">
            <v>31.4051</v>
          </cell>
          <cell r="K329">
            <v>1.1198</v>
          </cell>
          <cell r="L329">
            <v>13.5261</v>
          </cell>
          <cell r="M329">
            <v>6.775</v>
          </cell>
          <cell r="N329">
            <v>11.8932</v>
          </cell>
          <cell r="O329">
            <v>9.0361</v>
          </cell>
          <cell r="P329">
            <v>31.0333</v>
          </cell>
          <cell r="Q329">
            <v>42.9476</v>
          </cell>
          <cell r="R329">
            <v>215.821</v>
          </cell>
          <cell r="S329">
            <v>32.5249</v>
          </cell>
          <cell r="T329">
            <v>2.2092</v>
          </cell>
          <cell r="U329">
            <v>0.2765</v>
          </cell>
          <cell r="V329">
            <v>0.9866</v>
          </cell>
          <cell r="W329">
            <v>0.1403</v>
          </cell>
          <cell r="X329">
            <v>1.3723</v>
          </cell>
          <cell r="Y329">
            <v>0.0106</v>
          </cell>
          <cell r="Z329">
            <v>0.3053</v>
          </cell>
          <cell r="AA329">
            <v>0.0993</v>
          </cell>
          <cell r="AB329">
            <v>0.2785</v>
          </cell>
          <cell r="AC329">
            <v>0.3894</v>
          </cell>
          <cell r="AD329">
            <v>1.1926</v>
          </cell>
          <cell r="AE329">
            <v>1.7071</v>
          </cell>
          <cell r="AF329">
            <v>6.81</v>
          </cell>
        </row>
        <row r="330">
          <cell r="A330" t="str">
            <v>62003</v>
          </cell>
          <cell r="B330" t="str">
            <v>SMUD</v>
          </cell>
          <cell r="C330" t="str">
            <v>SMUD</v>
          </cell>
          <cell r="D330">
            <v>6</v>
          </cell>
          <cell r="E330">
            <v>2003</v>
          </cell>
          <cell r="F330">
            <v>21.3006</v>
          </cell>
          <cell r="G330">
            <v>4.5864</v>
          </cell>
          <cell r="H330">
            <v>35.0228</v>
          </cell>
          <cell r="I330">
            <v>6.8116</v>
          </cell>
          <cell r="J330">
            <v>32.4136</v>
          </cell>
          <cell r="K330">
            <v>1.126</v>
          </cell>
          <cell r="L330">
            <v>13.7484</v>
          </cell>
          <cell r="M330">
            <v>6.8425</v>
          </cell>
          <cell r="N330">
            <v>12.1038</v>
          </cell>
          <cell r="O330">
            <v>9.2727</v>
          </cell>
          <cell r="P330">
            <v>31.6604</v>
          </cell>
          <cell r="Q330">
            <v>44.002</v>
          </cell>
          <cell r="R330">
            <v>219.918</v>
          </cell>
          <cell r="S330">
            <v>33.5396</v>
          </cell>
          <cell r="T330">
            <v>1.0434</v>
          </cell>
          <cell r="U330">
            <v>0.2163</v>
          </cell>
          <cell r="V330">
            <v>0.8276</v>
          </cell>
          <cell r="W330">
            <v>0.134</v>
          </cell>
          <cell r="X330">
            <v>1.1801</v>
          </cell>
          <cell r="Y330">
            <v>0.0099</v>
          </cell>
          <cell r="Z330">
            <v>0.2926</v>
          </cell>
          <cell r="AA330">
            <v>0.1154</v>
          </cell>
          <cell r="AB330">
            <v>0.2817</v>
          </cell>
          <cell r="AC330">
            <v>0.4343</v>
          </cell>
          <cell r="AD330">
            <v>1.2122</v>
          </cell>
          <cell r="AE330">
            <v>1.4628</v>
          </cell>
          <cell r="AF330">
            <v>6.818</v>
          </cell>
        </row>
        <row r="331">
          <cell r="A331" t="str">
            <v>62004</v>
          </cell>
          <cell r="B331" t="str">
            <v>SMUD</v>
          </cell>
          <cell r="C331" t="str">
            <v>SMUD</v>
          </cell>
          <cell r="D331">
            <v>6</v>
          </cell>
          <cell r="E331">
            <v>2004</v>
          </cell>
          <cell r="F331">
            <v>21.7258</v>
          </cell>
          <cell r="G331">
            <v>4.678</v>
          </cell>
          <cell r="H331">
            <v>35.2221</v>
          </cell>
          <cell r="I331">
            <v>6.8549</v>
          </cell>
          <cell r="J331">
            <v>33.2837</v>
          </cell>
          <cell r="K331">
            <v>1.1328</v>
          </cell>
          <cell r="L331">
            <v>13.9569</v>
          </cell>
          <cell r="M331">
            <v>6.9105</v>
          </cell>
          <cell r="N331">
            <v>12.3126</v>
          </cell>
          <cell r="O331">
            <v>9.4578</v>
          </cell>
          <cell r="P331">
            <v>32.2439</v>
          </cell>
          <cell r="Q331">
            <v>44.8298</v>
          </cell>
          <cell r="R331">
            <v>223.945</v>
          </cell>
          <cell r="S331">
            <v>34.416500000000006</v>
          </cell>
          <cell r="T331">
            <v>0.9378</v>
          </cell>
          <cell r="U331">
            <v>0.1884</v>
          </cell>
          <cell r="V331">
            <v>0.6737</v>
          </cell>
          <cell r="W331">
            <v>0.1284</v>
          </cell>
          <cell r="X331">
            <v>1.0534</v>
          </cell>
          <cell r="Y331">
            <v>0.0108</v>
          </cell>
          <cell r="Z331">
            <v>0.2845</v>
          </cell>
          <cell r="AA331">
            <v>0.1197</v>
          </cell>
          <cell r="AB331">
            <v>0.2844</v>
          </cell>
          <cell r="AC331">
            <v>0.3877</v>
          </cell>
          <cell r="AD331">
            <v>1.1882</v>
          </cell>
          <cell r="AE331">
            <v>1.2405</v>
          </cell>
          <cell r="AF331">
            <v>6.807</v>
          </cell>
        </row>
        <row r="332">
          <cell r="A332" t="str">
            <v>62005</v>
          </cell>
          <cell r="B332" t="str">
            <v>SMUD</v>
          </cell>
          <cell r="C332" t="str">
            <v>SMUD</v>
          </cell>
          <cell r="D332">
            <v>6</v>
          </cell>
          <cell r="E332">
            <v>2005</v>
          </cell>
          <cell r="F332">
            <v>22.151</v>
          </cell>
          <cell r="G332">
            <v>4.7696</v>
          </cell>
          <cell r="H332">
            <v>35.3999</v>
          </cell>
          <cell r="I332">
            <v>6.8975</v>
          </cell>
          <cell r="J332">
            <v>34.076</v>
          </cell>
          <cell r="K332">
            <v>1.1411</v>
          </cell>
          <cell r="L332">
            <v>14.1544</v>
          </cell>
          <cell r="M332">
            <v>6.9783</v>
          </cell>
          <cell r="N332">
            <v>12.5195</v>
          </cell>
          <cell r="O332">
            <v>9.6429</v>
          </cell>
          <cell r="P332">
            <v>32.7932</v>
          </cell>
          <cell r="Q332">
            <v>45.5959</v>
          </cell>
          <cell r="R332">
            <v>227.925</v>
          </cell>
          <cell r="S332">
            <v>35.2171</v>
          </cell>
          <cell r="T332">
            <v>0.9474</v>
          </cell>
          <cell r="U332">
            <v>0.1855</v>
          </cell>
          <cell r="V332">
            <v>0.6491</v>
          </cell>
          <cell r="W332">
            <v>0.1278</v>
          </cell>
          <cell r="X332">
            <v>0.9897</v>
          </cell>
          <cell r="Y332">
            <v>0.0126</v>
          </cell>
          <cell r="Z332">
            <v>0.2795</v>
          </cell>
          <cell r="AA332">
            <v>0.1236</v>
          </cell>
          <cell r="AB332">
            <v>0.287</v>
          </cell>
          <cell r="AC332">
            <v>0.3907</v>
          </cell>
          <cell r="AD332">
            <v>1.1694</v>
          </cell>
          <cell r="AE332">
            <v>1.1826</v>
          </cell>
          <cell r="AF332">
            <v>6.816</v>
          </cell>
        </row>
        <row r="333">
          <cell r="A333" t="str">
            <v>62006</v>
          </cell>
          <cell r="B333" t="str">
            <v>SMUD</v>
          </cell>
          <cell r="C333" t="str">
            <v>SMUD</v>
          </cell>
          <cell r="D333">
            <v>6</v>
          </cell>
          <cell r="E333">
            <v>2006</v>
          </cell>
          <cell r="F333">
            <v>22.5763</v>
          </cell>
          <cell r="G333">
            <v>4.8611</v>
          </cell>
          <cell r="H333">
            <v>35.5972</v>
          </cell>
          <cell r="I333">
            <v>6.9409</v>
          </cell>
          <cell r="J333">
            <v>34.8441</v>
          </cell>
          <cell r="K333">
            <v>1.151</v>
          </cell>
          <cell r="L333">
            <v>14.3433</v>
          </cell>
          <cell r="M333">
            <v>7.0456</v>
          </cell>
          <cell r="N333">
            <v>12.7241</v>
          </cell>
          <cell r="O333">
            <v>9.8281</v>
          </cell>
          <cell r="P333">
            <v>33.3155</v>
          </cell>
          <cell r="Q333">
            <v>46.3809</v>
          </cell>
          <cell r="R333">
            <v>231.794</v>
          </cell>
          <cell r="S333">
            <v>35.9951</v>
          </cell>
          <cell r="T333">
            <v>0.9528</v>
          </cell>
          <cell r="U333">
            <v>0.1823</v>
          </cell>
          <cell r="V333">
            <v>0.6698</v>
          </cell>
          <cell r="W333">
            <v>0.1295</v>
          </cell>
          <cell r="X333">
            <v>0.9819</v>
          </cell>
          <cell r="Y333">
            <v>0.0147</v>
          </cell>
          <cell r="Z333">
            <v>0.277</v>
          </cell>
          <cell r="AA333">
            <v>0.1272</v>
          </cell>
          <cell r="AB333">
            <v>0.2893</v>
          </cell>
          <cell r="AC333">
            <v>0.3921</v>
          </cell>
          <cell r="AD333">
            <v>1.1531</v>
          </cell>
          <cell r="AE333">
            <v>1.2059</v>
          </cell>
          <cell r="AF333">
            <v>6.758</v>
          </cell>
        </row>
        <row r="334">
          <cell r="A334" t="str">
            <v>62007</v>
          </cell>
          <cell r="B334" t="str">
            <v>SMUD</v>
          </cell>
          <cell r="C334" t="str">
            <v>SMUD</v>
          </cell>
          <cell r="D334">
            <v>6</v>
          </cell>
          <cell r="E334">
            <v>2007</v>
          </cell>
          <cell r="F334">
            <v>23.0015</v>
          </cell>
          <cell r="G334">
            <v>4.9527</v>
          </cell>
          <cell r="H334">
            <v>35.8276</v>
          </cell>
          <cell r="I334">
            <v>6.9859</v>
          </cell>
          <cell r="J334">
            <v>35.6151</v>
          </cell>
          <cell r="K334">
            <v>1.1623</v>
          </cell>
          <cell r="L334">
            <v>14.525</v>
          </cell>
          <cell r="M334">
            <v>7.112</v>
          </cell>
          <cell r="N334">
            <v>12.9265</v>
          </cell>
          <cell r="O334">
            <v>10.0132</v>
          </cell>
          <cell r="P334">
            <v>33.8158</v>
          </cell>
          <cell r="Q334">
            <v>47.2217</v>
          </cell>
          <cell r="R334">
            <v>235.594</v>
          </cell>
          <cell r="S334">
            <v>36.7774</v>
          </cell>
          <cell r="T334">
            <v>0.9542</v>
          </cell>
          <cell r="U334">
            <v>0.1791</v>
          </cell>
          <cell r="V334">
            <v>0.7082</v>
          </cell>
          <cell r="W334">
            <v>0.1328</v>
          </cell>
          <cell r="X334">
            <v>1.004</v>
          </cell>
          <cell r="Y334">
            <v>0.0165</v>
          </cell>
          <cell r="Z334">
            <v>0.2763</v>
          </cell>
          <cell r="AA334">
            <v>0.1306</v>
          </cell>
          <cell r="AB334">
            <v>0.2914</v>
          </cell>
          <cell r="AC334">
            <v>0.3918</v>
          </cell>
          <cell r="AD334">
            <v>1.1378</v>
          </cell>
          <cell r="AE334">
            <v>1.267</v>
          </cell>
          <cell r="AF334">
            <v>6.74</v>
          </cell>
        </row>
        <row r="335">
          <cell r="A335" t="str">
            <v>62008</v>
          </cell>
          <cell r="B335" t="str">
            <v>SMUD</v>
          </cell>
          <cell r="C335" t="str">
            <v>SMUD</v>
          </cell>
          <cell r="D335">
            <v>6</v>
          </cell>
          <cell r="E335">
            <v>2008</v>
          </cell>
          <cell r="F335">
            <v>23.3982</v>
          </cell>
          <cell r="G335">
            <v>5.0381</v>
          </cell>
          <cell r="H335">
            <v>36.0952</v>
          </cell>
          <cell r="I335">
            <v>7.0326</v>
          </cell>
          <cell r="J335">
            <v>36.4052</v>
          </cell>
          <cell r="K335">
            <v>1.1746</v>
          </cell>
          <cell r="L335">
            <v>14.7008</v>
          </cell>
          <cell r="M335">
            <v>7.1761</v>
          </cell>
          <cell r="N335">
            <v>13.1264</v>
          </cell>
          <cell r="O335">
            <v>10.1859</v>
          </cell>
          <cell r="P335">
            <v>34.29</v>
          </cell>
          <cell r="Q335">
            <v>48.1367</v>
          </cell>
          <cell r="R335">
            <v>239.362</v>
          </cell>
          <cell r="S335">
            <v>37.5798</v>
          </cell>
          <cell r="T335">
            <v>0.9236</v>
          </cell>
          <cell r="U335">
            <v>0.1697</v>
          </cell>
          <cell r="V335">
            <v>0.7546</v>
          </cell>
          <cell r="W335">
            <v>0.1369</v>
          </cell>
          <cell r="X335">
            <v>1.0445</v>
          </cell>
          <cell r="Y335">
            <v>0.0179</v>
          </cell>
          <cell r="Z335">
            <v>0.2769</v>
          </cell>
          <cell r="AA335">
            <v>0.1325</v>
          </cell>
          <cell r="AB335">
            <v>0.2933</v>
          </cell>
          <cell r="AC335">
            <v>0.3777</v>
          </cell>
          <cell r="AD335">
            <v>1.1146</v>
          </cell>
          <cell r="AE335">
            <v>1.348</v>
          </cell>
          <cell r="AF335">
            <v>6.76</v>
          </cell>
        </row>
        <row r="336">
          <cell r="A336" t="str">
            <v>62009</v>
          </cell>
          <cell r="B336" t="str">
            <v>SMUD</v>
          </cell>
          <cell r="C336" t="str">
            <v>SMUD</v>
          </cell>
          <cell r="D336">
            <v>6</v>
          </cell>
          <cell r="E336">
            <v>2009</v>
          </cell>
          <cell r="F336">
            <v>23.7948</v>
          </cell>
          <cell r="G336">
            <v>5.1235</v>
          </cell>
          <cell r="H336">
            <v>36.3825</v>
          </cell>
          <cell r="I336">
            <v>7.0807</v>
          </cell>
          <cell r="J336">
            <v>37.2019</v>
          </cell>
          <cell r="K336">
            <v>1.1868</v>
          </cell>
          <cell r="L336">
            <v>14.8715</v>
          </cell>
          <cell r="M336">
            <v>7.2381</v>
          </cell>
          <cell r="N336">
            <v>13.3237</v>
          </cell>
          <cell r="O336">
            <v>10.3585</v>
          </cell>
          <cell r="P336">
            <v>34.7433</v>
          </cell>
          <cell r="Q336">
            <v>49.0919</v>
          </cell>
          <cell r="R336">
            <v>243.12</v>
          </cell>
          <cell r="S336">
            <v>38.3887</v>
          </cell>
          <cell r="T336">
            <v>0.9183</v>
          </cell>
          <cell r="U336">
            <v>0.1667</v>
          </cell>
          <cell r="V336">
            <v>0.7871</v>
          </cell>
          <cell r="W336">
            <v>0.1412</v>
          </cell>
          <cell r="X336">
            <v>1.0752</v>
          </cell>
          <cell r="Y336">
            <v>0.0184</v>
          </cell>
          <cell r="Z336">
            <v>0.2785</v>
          </cell>
          <cell r="AA336">
            <v>0.1349</v>
          </cell>
          <cell r="AB336">
            <v>0.2948</v>
          </cell>
          <cell r="AC336">
            <v>0.3748</v>
          </cell>
          <cell r="AD336">
            <v>1.0934</v>
          </cell>
          <cell r="AE336">
            <v>1.397</v>
          </cell>
          <cell r="AF336">
            <v>6.804</v>
          </cell>
        </row>
        <row r="337">
          <cell r="A337" t="str">
            <v>62010</v>
          </cell>
          <cell r="B337" t="str">
            <v>SMUD</v>
          </cell>
          <cell r="C337" t="str">
            <v>SMUD</v>
          </cell>
          <cell r="D337">
            <v>6</v>
          </cell>
          <cell r="E337">
            <v>2010</v>
          </cell>
          <cell r="F337">
            <v>24.1916</v>
          </cell>
          <cell r="G337">
            <v>5.2089</v>
          </cell>
          <cell r="H337">
            <v>36.7172</v>
          </cell>
          <cell r="I337">
            <v>7.1312</v>
          </cell>
          <cell r="J337">
            <v>38.0463</v>
          </cell>
          <cell r="K337">
            <v>1.2002</v>
          </cell>
          <cell r="L337">
            <v>15.0377</v>
          </cell>
          <cell r="M337">
            <v>7.2986</v>
          </cell>
          <cell r="N337">
            <v>13.5184</v>
          </cell>
          <cell r="O337">
            <v>10.5312</v>
          </cell>
          <cell r="P337">
            <v>35.1798</v>
          </cell>
          <cell r="Q337">
            <v>50.1511</v>
          </cell>
          <cell r="R337">
            <v>246.883</v>
          </cell>
          <cell r="S337">
            <v>39.246500000000005</v>
          </cell>
          <cell r="T337">
            <v>0.911</v>
          </cell>
          <cell r="U337">
            <v>0.1641</v>
          </cell>
          <cell r="V337">
            <v>0.8504</v>
          </cell>
          <cell r="W337">
            <v>0.1473</v>
          </cell>
          <cell r="X337">
            <v>1.1495</v>
          </cell>
          <cell r="Y337">
            <v>0.02</v>
          </cell>
          <cell r="Z337">
            <v>0.2809</v>
          </cell>
          <cell r="AA337">
            <v>0.1377</v>
          </cell>
          <cell r="AB337">
            <v>0.2962</v>
          </cell>
          <cell r="AC337">
            <v>0.3712</v>
          </cell>
          <cell r="AD337">
            <v>1.0737</v>
          </cell>
          <cell r="AE337">
            <v>1.5122</v>
          </cell>
          <cell r="AF337">
            <v>6.865</v>
          </cell>
        </row>
        <row r="338">
          <cell r="A338" t="str">
            <v>62011</v>
          </cell>
          <cell r="B338" t="str">
            <v>SMUD</v>
          </cell>
          <cell r="C338" t="str">
            <v>SMUD</v>
          </cell>
          <cell r="D338">
            <v>6</v>
          </cell>
          <cell r="E338">
            <v>2011</v>
          </cell>
          <cell r="F338">
            <v>24.5881</v>
          </cell>
          <cell r="G338">
            <v>5.2943</v>
          </cell>
          <cell r="H338">
            <v>37.0479</v>
          </cell>
          <cell r="I338">
            <v>7.1824</v>
          </cell>
          <cell r="J338">
            <v>38.8828</v>
          </cell>
          <cell r="K338">
            <v>1.2125</v>
          </cell>
          <cell r="L338">
            <v>15.2001</v>
          </cell>
          <cell r="M338">
            <v>7.3577</v>
          </cell>
          <cell r="N338">
            <v>13.7104</v>
          </cell>
          <cell r="O338">
            <v>10.7039</v>
          </cell>
          <cell r="P338">
            <v>35.6023</v>
          </cell>
          <cell r="Q338">
            <v>51.2068</v>
          </cell>
          <cell r="R338">
            <v>250.646</v>
          </cell>
          <cell r="S338">
            <v>40.0953</v>
          </cell>
          <cell r="T338">
            <v>0.9017</v>
          </cell>
          <cell r="U338">
            <v>0.1619</v>
          </cell>
          <cell r="V338">
            <v>0.865</v>
          </cell>
          <cell r="W338">
            <v>0.152</v>
          </cell>
          <cell r="X338">
            <v>1.1704</v>
          </cell>
          <cell r="Y338">
            <v>0.0195</v>
          </cell>
          <cell r="Z338">
            <v>0.2837</v>
          </cell>
          <cell r="AA338">
            <v>0.1407</v>
          </cell>
          <cell r="AB338">
            <v>0.2972</v>
          </cell>
          <cell r="AC338">
            <v>0.3669</v>
          </cell>
          <cell r="AD338">
            <v>1.0551</v>
          </cell>
          <cell r="AE338">
            <v>1.5226</v>
          </cell>
          <cell r="AF338">
            <v>6.926</v>
          </cell>
        </row>
        <row r="339">
          <cell r="A339" t="str">
            <v>62012</v>
          </cell>
          <cell r="B339" t="str">
            <v>SMUD</v>
          </cell>
          <cell r="C339" t="str">
            <v>SMUD</v>
          </cell>
          <cell r="D339">
            <v>6</v>
          </cell>
          <cell r="E339">
            <v>2012</v>
          </cell>
          <cell r="F339">
            <v>24.9849</v>
          </cell>
          <cell r="G339">
            <v>5.3797</v>
          </cell>
          <cell r="H339">
            <v>37.3806</v>
          </cell>
          <cell r="I339">
            <v>7.2342</v>
          </cell>
          <cell r="J339">
            <v>39.719</v>
          </cell>
          <cell r="K339">
            <v>1.2244</v>
          </cell>
          <cell r="L339">
            <v>15.3588</v>
          </cell>
          <cell r="M339">
            <v>7.4156</v>
          </cell>
          <cell r="N339">
            <v>13.8997</v>
          </cell>
          <cell r="O339">
            <v>10.8766</v>
          </cell>
          <cell r="P339">
            <v>36.013</v>
          </cell>
          <cell r="Q339">
            <v>52.2681</v>
          </cell>
          <cell r="R339">
            <v>254.422</v>
          </cell>
          <cell r="S339">
            <v>40.943400000000004</v>
          </cell>
          <cell r="T339">
            <v>0.892</v>
          </cell>
          <cell r="U339">
            <v>0.1603</v>
          </cell>
          <cell r="V339">
            <v>0.8879</v>
          </cell>
          <cell r="W339">
            <v>0.1571</v>
          </cell>
          <cell r="X339">
            <v>1.2011</v>
          </cell>
          <cell r="Y339">
            <v>0.0197</v>
          </cell>
          <cell r="Z339">
            <v>0.2869</v>
          </cell>
          <cell r="AA339">
            <v>0.1438</v>
          </cell>
          <cell r="AB339">
            <v>0.2979</v>
          </cell>
          <cell r="AC339">
            <v>0.3626</v>
          </cell>
          <cell r="AD339">
            <v>1.0376</v>
          </cell>
          <cell r="AE339">
            <v>1.5448</v>
          </cell>
          <cell r="AF339">
            <v>7.007</v>
          </cell>
        </row>
        <row r="340">
          <cell r="A340" t="str">
            <v>62013</v>
          </cell>
          <cell r="B340" t="str">
            <v>SMUD</v>
          </cell>
          <cell r="C340" t="str">
            <v>SMUD</v>
          </cell>
          <cell r="D340">
            <v>6</v>
          </cell>
          <cell r="E340">
            <v>2013</v>
          </cell>
          <cell r="F340">
            <v>25.3364</v>
          </cell>
          <cell r="G340">
            <v>5.4554</v>
          </cell>
          <cell r="H340">
            <v>37.7025</v>
          </cell>
          <cell r="I340">
            <v>7.2862</v>
          </cell>
          <cell r="J340">
            <v>40.5389</v>
          </cell>
          <cell r="K340">
            <v>1.2357</v>
          </cell>
          <cell r="L340">
            <v>15.5174</v>
          </cell>
          <cell r="M340">
            <v>7.4703</v>
          </cell>
          <cell r="N340">
            <v>14.118</v>
          </cell>
          <cell r="O340">
            <v>11.0296</v>
          </cell>
          <cell r="P340">
            <v>36.4017</v>
          </cell>
          <cell r="Q340">
            <v>53.3042</v>
          </cell>
          <cell r="R340">
            <v>258.091</v>
          </cell>
          <cell r="S340">
            <v>41.7746</v>
          </cell>
          <cell r="T340">
            <v>0.8366</v>
          </cell>
          <cell r="U340">
            <v>0.1495</v>
          </cell>
          <cell r="V340">
            <v>0.8996</v>
          </cell>
          <cell r="W340">
            <v>0.1621</v>
          </cell>
          <cell r="X340">
            <v>1.218</v>
          </cell>
          <cell r="Y340">
            <v>0.0196</v>
          </cell>
          <cell r="Z340">
            <v>0.2933</v>
          </cell>
          <cell r="AA340">
            <v>0.1447</v>
          </cell>
          <cell r="AB340">
            <v>0.33</v>
          </cell>
          <cell r="AC340">
            <v>0.3387</v>
          </cell>
          <cell r="AD340">
            <v>1.0097</v>
          </cell>
          <cell r="AE340">
            <v>1.5395</v>
          </cell>
          <cell r="AF340">
            <v>6.973</v>
          </cell>
        </row>
        <row r="341">
          <cell r="A341" t="str">
            <v>62014</v>
          </cell>
          <cell r="B341" t="str">
            <v>SMUD</v>
          </cell>
          <cell r="C341" t="str">
            <v>SMUD</v>
          </cell>
          <cell r="D341">
            <v>6</v>
          </cell>
          <cell r="E341">
            <v>2014</v>
          </cell>
          <cell r="F341">
            <v>26.828</v>
          </cell>
          <cell r="G341">
            <v>5.267</v>
          </cell>
          <cell r="H341">
            <v>37.136</v>
          </cell>
          <cell r="I341">
            <v>8.281</v>
          </cell>
          <cell r="J341">
            <v>42.696</v>
          </cell>
          <cell r="K341">
            <v>1.232</v>
          </cell>
          <cell r="L341">
            <v>15.639</v>
          </cell>
          <cell r="M341">
            <v>7.425</v>
          </cell>
          <cell r="N341">
            <v>13.283</v>
          </cell>
          <cell r="O341">
            <v>11.48</v>
          </cell>
          <cell r="P341">
            <v>36.717</v>
          </cell>
          <cell r="Q341">
            <v>55.745</v>
          </cell>
          <cell r="R341">
            <v>261.729</v>
          </cell>
          <cell r="S341">
            <v>43.928</v>
          </cell>
          <cell r="T341">
            <v>0.835</v>
          </cell>
          <cell r="U341">
            <v>0.129</v>
          </cell>
          <cell r="V341">
            <v>0.906</v>
          </cell>
          <cell r="W341">
            <v>0.226</v>
          </cell>
          <cell r="X341">
            <v>1.221</v>
          </cell>
          <cell r="Y341">
            <v>0.02</v>
          </cell>
          <cell r="Z341">
            <v>0.279</v>
          </cell>
          <cell r="AA341">
            <v>0.144</v>
          </cell>
          <cell r="AB341">
            <v>0.294</v>
          </cell>
          <cell r="AC341">
            <v>0.335</v>
          </cell>
          <cell r="AD341">
            <v>0.983</v>
          </cell>
          <cell r="AE341">
            <v>1.651</v>
          </cell>
          <cell r="AF341">
            <v>7.023</v>
          </cell>
        </row>
        <row r="342">
          <cell r="A342" t="str">
            <v>62015</v>
          </cell>
          <cell r="B342" t="str">
            <v>SMUD</v>
          </cell>
          <cell r="C342" t="str">
            <v>SMUD</v>
          </cell>
          <cell r="D342">
            <v>6</v>
          </cell>
          <cell r="E342">
            <v>2015</v>
          </cell>
          <cell r="F342">
            <v>27.189</v>
          </cell>
          <cell r="G342">
            <v>5.323</v>
          </cell>
          <cell r="H342">
            <v>37.437</v>
          </cell>
          <cell r="I342">
            <v>8.393</v>
          </cell>
          <cell r="J342">
            <v>43.472</v>
          </cell>
          <cell r="K342">
            <v>1.242</v>
          </cell>
          <cell r="L342">
            <v>15.777</v>
          </cell>
          <cell r="M342">
            <v>7.474</v>
          </cell>
          <cell r="N342">
            <v>13.474</v>
          </cell>
          <cell r="O342">
            <v>11.635</v>
          </cell>
          <cell r="P342">
            <v>37.074</v>
          </cell>
          <cell r="Q342">
            <v>56.851</v>
          </cell>
          <cell r="R342">
            <v>265.34</v>
          </cell>
          <cell r="S342">
            <v>44.714</v>
          </cell>
          <cell r="T342">
            <v>0.83</v>
          </cell>
          <cell r="U342">
            <v>0.129</v>
          </cell>
          <cell r="V342">
            <v>0.926</v>
          </cell>
          <cell r="W342">
            <v>0.232</v>
          </cell>
          <cell r="X342">
            <v>1.248</v>
          </cell>
          <cell r="Y342">
            <v>0.02</v>
          </cell>
          <cell r="Z342">
            <v>0.285</v>
          </cell>
          <cell r="AA342">
            <v>0.147</v>
          </cell>
          <cell r="AB342">
            <v>0.308</v>
          </cell>
          <cell r="AC342">
            <v>0.334</v>
          </cell>
          <cell r="AD342">
            <v>0.968</v>
          </cell>
          <cell r="AE342">
            <v>1.658</v>
          </cell>
          <cell r="AF342">
            <v>7.085</v>
          </cell>
        </row>
        <row r="343">
          <cell r="A343" t="str">
            <v>62016</v>
          </cell>
          <cell r="B343" t="str">
            <v>SMUD</v>
          </cell>
          <cell r="C343" t="str">
            <v>SMUD</v>
          </cell>
          <cell r="D343">
            <v>6</v>
          </cell>
          <cell r="E343">
            <v>2016</v>
          </cell>
          <cell r="F343">
            <v>27.553</v>
          </cell>
          <cell r="G343">
            <v>5.379</v>
          </cell>
          <cell r="H343">
            <v>37.736</v>
          </cell>
          <cell r="I343">
            <v>8.505</v>
          </cell>
          <cell r="J343">
            <v>44.24</v>
          </cell>
          <cell r="K343">
            <v>1.252</v>
          </cell>
          <cell r="L343">
            <v>15.916</v>
          </cell>
          <cell r="M343">
            <v>7.522</v>
          </cell>
          <cell r="N343">
            <v>13.674</v>
          </cell>
          <cell r="O343">
            <v>11.79</v>
          </cell>
          <cell r="P343">
            <v>37.423</v>
          </cell>
          <cell r="Q343">
            <v>57.943</v>
          </cell>
          <cell r="R343">
            <v>268.933</v>
          </cell>
          <cell r="S343">
            <v>45.492000000000004</v>
          </cell>
          <cell r="T343">
            <v>0.825</v>
          </cell>
          <cell r="U343">
            <v>0.13</v>
          </cell>
          <cell r="V343">
            <v>0.948</v>
          </cell>
          <cell r="W343">
            <v>0.238</v>
          </cell>
          <cell r="X343">
            <v>1.28</v>
          </cell>
          <cell r="Y343">
            <v>0.02</v>
          </cell>
          <cell r="Z343">
            <v>0.293</v>
          </cell>
          <cell r="AA343">
            <v>0.149</v>
          </cell>
          <cell r="AB343">
            <v>0.318</v>
          </cell>
          <cell r="AC343">
            <v>0.332</v>
          </cell>
          <cell r="AD343">
            <v>0.956</v>
          </cell>
          <cell r="AE343">
            <v>1.673</v>
          </cell>
          <cell r="AF343">
            <v>7.164</v>
          </cell>
        </row>
        <row r="344">
          <cell r="A344" t="str">
            <v>62017</v>
          </cell>
          <cell r="B344" t="str">
            <v>SMUD</v>
          </cell>
          <cell r="C344" t="str">
            <v>SMUD</v>
          </cell>
          <cell r="D344">
            <v>6</v>
          </cell>
          <cell r="E344">
            <v>2017</v>
          </cell>
          <cell r="F344">
            <v>27.964</v>
          </cell>
          <cell r="G344">
            <v>5.434</v>
          </cell>
          <cell r="H344">
            <v>38.032</v>
          </cell>
          <cell r="I344">
            <v>8.632</v>
          </cell>
          <cell r="J344">
            <v>45</v>
          </cell>
          <cell r="K344">
            <v>1.262</v>
          </cell>
          <cell r="L344">
            <v>16.059</v>
          </cell>
          <cell r="M344">
            <v>7.571</v>
          </cell>
          <cell r="N344">
            <v>13.886</v>
          </cell>
          <cell r="O344">
            <v>11.966</v>
          </cell>
          <cell r="P344">
            <v>37.777</v>
          </cell>
          <cell r="Q344">
            <v>59.012</v>
          </cell>
          <cell r="R344">
            <v>272.593</v>
          </cell>
          <cell r="S344">
            <v>46.262</v>
          </cell>
          <cell r="T344">
            <v>0.866</v>
          </cell>
          <cell r="U344">
            <v>0.131</v>
          </cell>
          <cell r="V344">
            <v>0.968</v>
          </cell>
          <cell r="W344">
            <v>0.258</v>
          </cell>
          <cell r="X344">
            <v>1.311</v>
          </cell>
          <cell r="Y344">
            <v>0.021</v>
          </cell>
          <cell r="Z344">
            <v>0.302</v>
          </cell>
          <cell r="AA344">
            <v>0.154</v>
          </cell>
          <cell r="AB344">
            <v>0.333</v>
          </cell>
          <cell r="AC344">
            <v>0.351</v>
          </cell>
          <cell r="AD344">
            <v>0.959</v>
          </cell>
          <cell r="AE344">
            <v>1.683</v>
          </cell>
          <cell r="AF344">
            <v>7.335</v>
          </cell>
        </row>
        <row r="345">
          <cell r="A345" t="str">
            <v>71975</v>
          </cell>
          <cell r="B345" t="str">
            <v>SCE</v>
          </cell>
          <cell r="D345">
            <v>7</v>
          </cell>
          <cell r="E345">
            <v>1975</v>
          </cell>
          <cell r="F345">
            <v>4.0249</v>
          </cell>
          <cell r="G345">
            <v>0.563</v>
          </cell>
          <cell r="H345">
            <v>6.0852</v>
          </cell>
          <cell r="I345">
            <v>2.255</v>
          </cell>
          <cell r="J345">
            <v>1.3389</v>
          </cell>
          <cell r="K345">
            <v>0.273</v>
          </cell>
          <cell r="L345">
            <v>5.364</v>
          </cell>
          <cell r="M345">
            <v>0.9092</v>
          </cell>
          <cell r="N345">
            <v>0.922</v>
          </cell>
          <cell r="O345">
            <v>0.7814</v>
          </cell>
          <cell r="P345">
            <v>3.7144</v>
          </cell>
          <cell r="Q345">
            <v>1.8914</v>
          </cell>
          <cell r="R345">
            <v>28.122400000000003</v>
          </cell>
          <cell r="S345">
            <v>1.6118999999999999</v>
          </cell>
          <cell r="T345">
            <v>0.1249</v>
          </cell>
          <cell r="U345">
            <v>0.0356</v>
          </cell>
          <cell r="V345">
            <v>0.2838</v>
          </cell>
          <cell r="W345">
            <v>0.0999</v>
          </cell>
          <cell r="X345">
            <v>0.0265</v>
          </cell>
          <cell r="Y345">
            <v>0.0006</v>
          </cell>
          <cell r="Z345">
            <v>0.1009</v>
          </cell>
          <cell r="AA345">
            <v>0.0203</v>
          </cell>
          <cell r="AB345">
            <v>0.0958</v>
          </cell>
          <cell r="AC345">
            <v>0.0248</v>
          </cell>
          <cell r="AD345">
            <v>0.0629</v>
          </cell>
          <cell r="AE345">
            <v>0.0408</v>
          </cell>
          <cell r="AF345">
            <v>0.9168000000000001</v>
          </cell>
        </row>
        <row r="346">
          <cell r="A346" t="str">
            <v>71976</v>
          </cell>
          <cell r="B346" t="str">
            <v>SCE</v>
          </cell>
          <cell r="D346">
            <v>7</v>
          </cell>
          <cell r="E346">
            <v>1976</v>
          </cell>
          <cell r="F346">
            <v>4.1006</v>
          </cell>
          <cell r="G346">
            <v>0.5879</v>
          </cell>
          <cell r="H346">
            <v>6.1957</v>
          </cell>
          <cell r="I346">
            <v>2.2914</v>
          </cell>
          <cell r="J346">
            <v>1.3693</v>
          </cell>
          <cell r="K346">
            <v>0.2873</v>
          </cell>
          <cell r="L346">
            <v>5.4942</v>
          </cell>
          <cell r="M346">
            <v>1.007</v>
          </cell>
          <cell r="N346">
            <v>0.9837</v>
          </cell>
          <cell r="O346">
            <v>0.8349</v>
          </cell>
          <cell r="P346">
            <v>3.9372</v>
          </cell>
          <cell r="Q346">
            <v>1.8914</v>
          </cell>
          <cell r="R346">
            <v>28.980600000000003</v>
          </cell>
          <cell r="S346">
            <v>1.6566</v>
          </cell>
          <cell r="T346">
            <v>0.0876</v>
          </cell>
          <cell r="U346">
            <v>0.0257</v>
          </cell>
          <cell r="V346">
            <v>0.1336</v>
          </cell>
          <cell r="W346">
            <v>0.045</v>
          </cell>
          <cell r="X346">
            <v>0.0379</v>
          </cell>
          <cell r="Y346">
            <v>0.0202</v>
          </cell>
          <cell r="Z346">
            <v>0.1333</v>
          </cell>
          <cell r="AA346">
            <v>0.0983</v>
          </cell>
          <cell r="AB346">
            <v>0.0622</v>
          </cell>
          <cell r="AC346">
            <v>0.0574</v>
          </cell>
          <cell r="AD346">
            <v>0.2261</v>
          </cell>
          <cell r="AE346">
            <v>0</v>
          </cell>
          <cell r="AF346">
            <v>0.9272999999999999</v>
          </cell>
        </row>
        <row r="347">
          <cell r="A347" t="str">
            <v>71977</v>
          </cell>
          <cell r="B347" t="str">
            <v>SCE</v>
          </cell>
          <cell r="D347">
            <v>7</v>
          </cell>
          <cell r="E347">
            <v>1977</v>
          </cell>
          <cell r="F347">
            <v>4.1709</v>
          </cell>
          <cell r="G347">
            <v>0.6234</v>
          </cell>
          <cell r="H347">
            <v>6.3365</v>
          </cell>
          <cell r="I347">
            <v>2.333</v>
          </cell>
          <cell r="J347">
            <v>1.4702</v>
          </cell>
          <cell r="K347">
            <v>0.2873</v>
          </cell>
          <cell r="L347">
            <v>5.5153</v>
          </cell>
          <cell r="M347">
            <v>1.0373</v>
          </cell>
          <cell r="N347">
            <v>1.0148</v>
          </cell>
          <cell r="O347">
            <v>0.9022</v>
          </cell>
          <cell r="P347">
            <v>4.1087</v>
          </cell>
          <cell r="Q347">
            <v>1.9103</v>
          </cell>
          <cell r="R347">
            <v>29.709900000000005</v>
          </cell>
          <cell r="S347">
            <v>1.7574999999999998</v>
          </cell>
          <cell r="T347">
            <v>0.0835</v>
          </cell>
          <cell r="U347">
            <v>0.0365</v>
          </cell>
          <cell r="V347">
            <v>0.1664</v>
          </cell>
          <cell r="W347">
            <v>0.0512</v>
          </cell>
          <cell r="X347">
            <v>0.1093</v>
          </cell>
          <cell r="Y347">
            <v>0.0002</v>
          </cell>
          <cell r="Z347">
            <v>0.0244</v>
          </cell>
          <cell r="AA347">
            <v>0.0308</v>
          </cell>
          <cell r="AB347">
            <v>0.0317</v>
          </cell>
          <cell r="AC347">
            <v>0.0716</v>
          </cell>
          <cell r="AD347">
            <v>0.1753</v>
          </cell>
          <cell r="AE347">
            <v>0.0257</v>
          </cell>
          <cell r="AF347">
            <v>0.8066</v>
          </cell>
        </row>
        <row r="348">
          <cell r="A348" t="str">
            <v>71978</v>
          </cell>
          <cell r="B348" t="str">
            <v>SCE</v>
          </cell>
          <cell r="D348">
            <v>7</v>
          </cell>
          <cell r="E348">
            <v>1978</v>
          </cell>
          <cell r="F348">
            <v>4.3294</v>
          </cell>
          <cell r="G348">
            <v>0.6681</v>
          </cell>
          <cell r="H348">
            <v>6.6062</v>
          </cell>
          <cell r="I348">
            <v>2.4201</v>
          </cell>
          <cell r="J348">
            <v>1.5802</v>
          </cell>
          <cell r="K348">
            <v>0.4124</v>
          </cell>
          <cell r="L348">
            <v>5.5555</v>
          </cell>
          <cell r="M348">
            <v>1.1167</v>
          </cell>
          <cell r="N348">
            <v>1.0155</v>
          </cell>
          <cell r="O348">
            <v>0.9369</v>
          </cell>
          <cell r="P348">
            <v>4.2787</v>
          </cell>
          <cell r="Q348">
            <v>2.1395</v>
          </cell>
          <cell r="R348">
            <v>31.059200000000004</v>
          </cell>
          <cell r="S348">
            <v>1.9926</v>
          </cell>
          <cell r="T348">
            <v>0.1733</v>
          </cell>
          <cell r="U348">
            <v>0.0458</v>
          </cell>
          <cell r="V348">
            <v>0.2986</v>
          </cell>
          <cell r="W348">
            <v>0.0979</v>
          </cell>
          <cell r="X348">
            <v>0.1194</v>
          </cell>
          <cell r="Y348">
            <v>0.1289</v>
          </cell>
          <cell r="Z348">
            <v>0.0438</v>
          </cell>
          <cell r="AA348">
            <v>0.0799</v>
          </cell>
          <cell r="AB348">
            <v>0.0013</v>
          </cell>
          <cell r="AC348">
            <v>0.0396</v>
          </cell>
          <cell r="AD348">
            <v>0.1742</v>
          </cell>
          <cell r="AE348">
            <v>0.2333</v>
          </cell>
          <cell r="AF348">
            <v>1.436</v>
          </cell>
        </row>
        <row r="349">
          <cell r="A349" t="str">
            <v>71979</v>
          </cell>
          <cell r="B349" t="str">
            <v>SCE</v>
          </cell>
          <cell r="D349">
            <v>7</v>
          </cell>
          <cell r="E349">
            <v>1979</v>
          </cell>
          <cell r="F349">
            <v>4.4655</v>
          </cell>
          <cell r="G349">
            <v>0.7075</v>
          </cell>
          <cell r="H349">
            <v>6.7652</v>
          </cell>
          <cell r="I349">
            <v>2.4675</v>
          </cell>
          <cell r="J349">
            <v>1.6862</v>
          </cell>
          <cell r="K349">
            <v>0.6082</v>
          </cell>
          <cell r="L349">
            <v>5.6282</v>
          </cell>
          <cell r="M349">
            <v>1.1255</v>
          </cell>
          <cell r="N349">
            <v>1.1148</v>
          </cell>
          <cell r="O349">
            <v>0.9394</v>
          </cell>
          <cell r="P349">
            <v>4.4195</v>
          </cell>
          <cell r="Q349">
            <v>2.2121</v>
          </cell>
          <cell r="R349">
            <v>32.139599999999994</v>
          </cell>
          <cell r="S349">
            <v>2.2944</v>
          </cell>
          <cell r="T349">
            <v>0.1529</v>
          </cell>
          <cell r="U349">
            <v>0.0407</v>
          </cell>
          <cell r="V349">
            <v>0.1914</v>
          </cell>
          <cell r="W349">
            <v>0.0596</v>
          </cell>
          <cell r="X349">
            <v>0.1166</v>
          </cell>
          <cell r="Y349">
            <v>0.1983</v>
          </cell>
          <cell r="Z349">
            <v>0.0766</v>
          </cell>
          <cell r="AA349">
            <v>0.0095</v>
          </cell>
          <cell r="AB349">
            <v>0.0999</v>
          </cell>
          <cell r="AC349">
            <v>0.0079</v>
          </cell>
          <cell r="AD349">
            <v>0.1453</v>
          </cell>
          <cell r="AE349">
            <v>0.0775</v>
          </cell>
          <cell r="AF349">
            <v>1.1762</v>
          </cell>
        </row>
        <row r="350">
          <cell r="A350" t="str">
            <v>71980</v>
          </cell>
          <cell r="B350" t="str">
            <v>SCE</v>
          </cell>
          <cell r="D350">
            <v>7</v>
          </cell>
          <cell r="E350">
            <v>1980</v>
          </cell>
          <cell r="F350">
            <v>4.619</v>
          </cell>
          <cell r="G350">
            <v>0.7487</v>
          </cell>
          <cell r="H350">
            <v>6.9284</v>
          </cell>
          <cell r="I350">
            <v>2.517</v>
          </cell>
          <cell r="J350">
            <v>1.7838</v>
          </cell>
          <cell r="K350">
            <v>0.6145</v>
          </cell>
          <cell r="L350">
            <v>5.7903</v>
          </cell>
          <cell r="M350">
            <v>1.136</v>
          </cell>
          <cell r="N350">
            <v>1.1853</v>
          </cell>
          <cell r="O350">
            <v>0.9876</v>
          </cell>
          <cell r="P350">
            <v>4.5642</v>
          </cell>
          <cell r="Q350">
            <v>2.3097</v>
          </cell>
          <cell r="R350">
            <v>33.1845</v>
          </cell>
          <cell r="S350">
            <v>2.3983</v>
          </cell>
          <cell r="T350">
            <v>0.1723</v>
          </cell>
          <cell r="U350">
            <v>0.0426</v>
          </cell>
          <cell r="V350">
            <v>0.1992</v>
          </cell>
          <cell r="W350">
            <v>0.063</v>
          </cell>
          <cell r="X350">
            <v>0.1093</v>
          </cell>
          <cell r="Y350">
            <v>0.0091</v>
          </cell>
          <cell r="Z350">
            <v>0.1664</v>
          </cell>
          <cell r="AA350">
            <v>0.0111</v>
          </cell>
          <cell r="AB350">
            <v>0.0713</v>
          </cell>
          <cell r="AC350">
            <v>0.0542</v>
          </cell>
          <cell r="AD350">
            <v>0.1496</v>
          </cell>
          <cell r="AE350">
            <v>0.1028</v>
          </cell>
          <cell r="AF350">
            <v>1.1509</v>
          </cell>
        </row>
        <row r="351">
          <cell r="A351" t="str">
            <v>71981</v>
          </cell>
          <cell r="B351" t="str">
            <v>SCE</v>
          </cell>
          <cell r="D351">
            <v>7</v>
          </cell>
          <cell r="E351">
            <v>1981</v>
          </cell>
          <cell r="F351">
            <v>4.6924</v>
          </cell>
          <cell r="G351">
            <v>0.7718</v>
          </cell>
          <cell r="H351">
            <v>6.9823</v>
          </cell>
          <cell r="I351">
            <v>2.5209</v>
          </cell>
          <cell r="J351">
            <v>1.9599</v>
          </cell>
          <cell r="K351">
            <v>0.6313</v>
          </cell>
          <cell r="L351">
            <v>5.8155</v>
          </cell>
          <cell r="M351">
            <v>1.159</v>
          </cell>
          <cell r="N351">
            <v>1.232</v>
          </cell>
          <cell r="O351">
            <v>0.9884</v>
          </cell>
          <cell r="P351">
            <v>4.8493</v>
          </cell>
          <cell r="Q351">
            <v>2.432</v>
          </cell>
          <cell r="R351">
            <v>34.0348</v>
          </cell>
          <cell r="S351">
            <v>2.5911999999999997</v>
          </cell>
          <cell r="T351">
            <v>0.0946</v>
          </cell>
          <cell r="U351">
            <v>0.0247</v>
          </cell>
          <cell r="V351">
            <v>0.0942</v>
          </cell>
          <cell r="W351">
            <v>0.0191</v>
          </cell>
          <cell r="X351">
            <v>0.1892</v>
          </cell>
          <cell r="Y351">
            <v>0.0197</v>
          </cell>
          <cell r="Z351">
            <v>0.03</v>
          </cell>
          <cell r="AA351">
            <v>0.0237</v>
          </cell>
          <cell r="AB351">
            <v>0.0475</v>
          </cell>
          <cell r="AC351">
            <v>0.0076</v>
          </cell>
          <cell r="AD351">
            <v>0.2905</v>
          </cell>
          <cell r="AE351">
            <v>0.1283</v>
          </cell>
          <cell r="AF351">
            <v>0.9691000000000001</v>
          </cell>
        </row>
        <row r="352">
          <cell r="A352" t="str">
            <v>71982</v>
          </cell>
          <cell r="B352" t="str">
            <v>SCE</v>
          </cell>
          <cell r="D352">
            <v>7</v>
          </cell>
          <cell r="E352">
            <v>1982</v>
          </cell>
          <cell r="F352">
            <v>4.789</v>
          </cell>
          <cell r="G352">
            <v>0.8</v>
          </cell>
          <cell r="H352">
            <v>7.124</v>
          </cell>
          <cell r="I352">
            <v>2.559</v>
          </cell>
          <cell r="J352">
            <v>2.1</v>
          </cell>
          <cell r="K352">
            <v>0.66</v>
          </cell>
          <cell r="L352">
            <v>5.876</v>
          </cell>
          <cell r="M352">
            <v>1.2</v>
          </cell>
          <cell r="N352">
            <v>1.3</v>
          </cell>
          <cell r="O352">
            <v>1</v>
          </cell>
          <cell r="P352">
            <v>5.1</v>
          </cell>
          <cell r="Q352">
            <v>2.5</v>
          </cell>
          <cell r="R352">
            <v>35.008</v>
          </cell>
          <cell r="S352">
            <v>2.7600000000000002</v>
          </cell>
          <cell r="T352">
            <v>0.1202</v>
          </cell>
          <cell r="U352">
            <v>0.0299</v>
          </cell>
          <cell r="V352">
            <v>0.1864</v>
          </cell>
          <cell r="W352">
            <v>0.0549</v>
          </cell>
          <cell r="X352">
            <v>0.1547</v>
          </cell>
          <cell r="Y352">
            <v>0.032</v>
          </cell>
          <cell r="Z352">
            <v>0.0657</v>
          </cell>
          <cell r="AA352">
            <v>0.0418</v>
          </cell>
          <cell r="AB352">
            <v>0.0688</v>
          </cell>
          <cell r="AC352">
            <v>0.019</v>
          </cell>
          <cell r="AD352">
            <v>0.2567</v>
          </cell>
          <cell r="AE352">
            <v>0.0748</v>
          </cell>
          <cell r="AF352">
            <v>1.1049</v>
          </cell>
        </row>
        <row r="353">
          <cell r="A353" t="str">
            <v>71983</v>
          </cell>
          <cell r="B353" t="str">
            <v>SCE</v>
          </cell>
          <cell r="D353">
            <v>7</v>
          </cell>
          <cell r="E353">
            <v>1983</v>
          </cell>
          <cell r="F353">
            <v>4.8897</v>
          </cell>
          <cell r="G353">
            <v>0.8331</v>
          </cell>
          <cell r="H353">
            <v>7.2978</v>
          </cell>
          <cell r="I353">
            <v>2.6148</v>
          </cell>
          <cell r="J353">
            <v>2.1585</v>
          </cell>
          <cell r="K353">
            <v>0.7031</v>
          </cell>
          <cell r="L353">
            <v>5.9135</v>
          </cell>
          <cell r="M353">
            <v>1.2409</v>
          </cell>
          <cell r="N353">
            <v>1.402</v>
          </cell>
          <cell r="O353">
            <v>1.0638</v>
          </cell>
          <cell r="P353">
            <v>5.2131</v>
          </cell>
          <cell r="Q353">
            <v>2.6078</v>
          </cell>
          <cell r="R353">
            <v>35.9381</v>
          </cell>
          <cell r="S353">
            <v>2.8616</v>
          </cell>
          <cell r="T353">
            <v>0.1271</v>
          </cell>
          <cell r="U353">
            <v>0.0351</v>
          </cell>
          <cell r="V353">
            <v>0.2235</v>
          </cell>
          <cell r="W353">
            <v>0.0745</v>
          </cell>
          <cell r="X353">
            <v>0.0745</v>
          </cell>
          <cell r="Y353">
            <v>0.0467</v>
          </cell>
          <cell r="Z353">
            <v>0.0431</v>
          </cell>
          <cell r="AA353">
            <v>0.0418</v>
          </cell>
          <cell r="AB353">
            <v>0.1029</v>
          </cell>
          <cell r="AC353">
            <v>0.072</v>
          </cell>
          <cell r="AD353">
            <v>0.1196</v>
          </cell>
          <cell r="AE353">
            <v>0.1154</v>
          </cell>
          <cell r="AF353">
            <v>1.0761999999999998</v>
          </cell>
        </row>
        <row r="354">
          <cell r="A354" t="str">
            <v>71984</v>
          </cell>
          <cell r="B354" t="str">
            <v>SCE</v>
          </cell>
          <cell r="D354">
            <v>7</v>
          </cell>
          <cell r="E354">
            <v>1984</v>
          </cell>
          <cell r="F354">
            <v>5.0043</v>
          </cell>
          <cell r="G354">
            <v>0.8699</v>
          </cell>
          <cell r="H354">
            <v>7.5283</v>
          </cell>
          <cell r="I354">
            <v>2.6889</v>
          </cell>
          <cell r="J354">
            <v>2.2406</v>
          </cell>
          <cell r="K354">
            <v>0.7337</v>
          </cell>
          <cell r="L354">
            <v>5.9178</v>
          </cell>
          <cell r="M354">
            <v>1.2631</v>
          </cell>
          <cell r="N354">
            <v>1.4597</v>
          </cell>
          <cell r="O354">
            <v>1.1799</v>
          </cell>
          <cell r="P354">
            <v>5.4427</v>
          </cell>
          <cell r="Q354">
            <v>2.7919</v>
          </cell>
          <cell r="R354">
            <v>37.1208</v>
          </cell>
          <cell r="S354">
            <v>2.9743000000000004</v>
          </cell>
          <cell r="T354">
            <v>0.144</v>
          </cell>
          <cell r="U354">
            <v>0.0391</v>
          </cell>
          <cell r="V354">
            <v>0.2857</v>
          </cell>
          <cell r="W354">
            <v>0.0948</v>
          </cell>
          <cell r="X354">
            <v>0.0997</v>
          </cell>
          <cell r="Y354">
            <v>0.0345</v>
          </cell>
          <cell r="Z354">
            <v>0.0106</v>
          </cell>
          <cell r="AA354">
            <v>0.0231</v>
          </cell>
          <cell r="AB354">
            <v>0.0588</v>
          </cell>
          <cell r="AC354">
            <v>0.1251</v>
          </cell>
          <cell r="AD354">
            <v>0.2365</v>
          </cell>
          <cell r="AE354">
            <v>0.1926</v>
          </cell>
          <cell r="AF354">
            <v>1.3445</v>
          </cell>
        </row>
        <row r="355">
          <cell r="A355" t="str">
            <v>71985</v>
          </cell>
          <cell r="B355" t="str">
            <v>SCE</v>
          </cell>
          <cell r="D355">
            <v>7</v>
          </cell>
          <cell r="E355">
            <v>1985</v>
          </cell>
          <cell r="F355">
            <v>5.0683</v>
          </cell>
          <cell r="G355">
            <v>0.913</v>
          </cell>
          <cell r="H355">
            <v>7.641</v>
          </cell>
          <cell r="I355">
            <v>2.7145</v>
          </cell>
          <cell r="J355">
            <v>2.3982</v>
          </cell>
          <cell r="K355">
            <v>0.753</v>
          </cell>
          <cell r="L355">
            <v>5.9876</v>
          </cell>
          <cell r="M355">
            <v>1.3489</v>
          </cell>
          <cell r="N355">
            <v>1.4799</v>
          </cell>
          <cell r="O355">
            <v>1.2651</v>
          </cell>
          <cell r="P355">
            <v>5.7705</v>
          </cell>
          <cell r="Q355">
            <v>2.8863</v>
          </cell>
          <cell r="R355">
            <v>38.2263</v>
          </cell>
          <cell r="S355">
            <v>3.1512000000000002</v>
          </cell>
          <cell r="T355">
            <v>0.0968</v>
          </cell>
          <cell r="U355">
            <v>0.0457</v>
          </cell>
          <cell r="V355">
            <v>0.1737</v>
          </cell>
          <cell r="W355">
            <v>0.0486</v>
          </cell>
          <cell r="X355">
            <v>0.1769</v>
          </cell>
          <cell r="Y355">
            <v>0.0237</v>
          </cell>
          <cell r="Z355">
            <v>0.0765</v>
          </cell>
          <cell r="AA355">
            <v>0.0868</v>
          </cell>
          <cell r="AB355">
            <v>0.0213</v>
          </cell>
          <cell r="AC355">
            <v>0.0953</v>
          </cell>
          <cell r="AD355">
            <v>0.3355</v>
          </cell>
          <cell r="AE355">
            <v>0.1041</v>
          </cell>
          <cell r="AF355">
            <v>1.2849000000000002</v>
          </cell>
        </row>
        <row r="356">
          <cell r="A356" t="str">
            <v>71986</v>
          </cell>
          <cell r="B356" t="str">
            <v>SCE</v>
          </cell>
          <cell r="D356">
            <v>7</v>
          </cell>
          <cell r="E356">
            <v>1986</v>
          </cell>
          <cell r="F356">
            <v>5.1178</v>
          </cell>
          <cell r="G356">
            <v>0.9711</v>
          </cell>
          <cell r="H356">
            <v>7.9228</v>
          </cell>
          <cell r="I356">
            <v>2.8001</v>
          </cell>
          <cell r="J356">
            <v>2.5633</v>
          </cell>
          <cell r="K356">
            <v>0.7663</v>
          </cell>
          <cell r="L356">
            <v>6.0167</v>
          </cell>
          <cell r="M356">
            <v>1.3855</v>
          </cell>
          <cell r="N356">
            <v>1.554</v>
          </cell>
          <cell r="O356">
            <v>1.3927</v>
          </cell>
          <cell r="P356">
            <v>6.0331</v>
          </cell>
          <cell r="Q356">
            <v>2.9494</v>
          </cell>
          <cell r="R356">
            <v>39.47279999999999</v>
          </cell>
          <cell r="S356">
            <v>3.3296</v>
          </cell>
          <cell r="T356">
            <v>0.0858</v>
          </cell>
          <cell r="U356">
            <v>0.0609</v>
          </cell>
          <cell r="V356">
            <v>0.3489</v>
          </cell>
          <cell r="W356">
            <v>0.1108</v>
          </cell>
          <cell r="X356">
            <v>0.1863</v>
          </cell>
          <cell r="Y356">
            <v>0.018</v>
          </cell>
          <cell r="Z356">
            <v>0.0365</v>
          </cell>
          <cell r="AA356">
            <v>0.0378</v>
          </cell>
          <cell r="AB356">
            <v>0.0752</v>
          </cell>
          <cell r="AC356">
            <v>0.1386</v>
          </cell>
          <cell r="AD356">
            <v>0.2711</v>
          </cell>
          <cell r="AE356">
            <v>0.0739</v>
          </cell>
          <cell r="AF356">
            <v>1.4438</v>
          </cell>
        </row>
        <row r="357">
          <cell r="A357" t="str">
            <v>71987</v>
          </cell>
          <cell r="B357" t="str">
            <v>SCE</v>
          </cell>
          <cell r="D357">
            <v>7</v>
          </cell>
          <cell r="E357">
            <v>1987</v>
          </cell>
          <cell r="F357">
            <v>5.2298</v>
          </cell>
          <cell r="G357">
            <v>1.0069</v>
          </cell>
          <cell r="H357">
            <v>8.2612</v>
          </cell>
          <cell r="I357">
            <v>2.9084</v>
          </cell>
          <cell r="J357">
            <v>2.6942</v>
          </cell>
          <cell r="K357">
            <v>0.8267</v>
          </cell>
          <cell r="L357">
            <v>6.0403</v>
          </cell>
          <cell r="M357">
            <v>1.4054</v>
          </cell>
          <cell r="N357">
            <v>1.7041</v>
          </cell>
          <cell r="O357">
            <v>1.4279</v>
          </cell>
          <cell r="P357">
            <v>6.4221</v>
          </cell>
          <cell r="Q357">
            <v>3.1089</v>
          </cell>
          <cell r="R357">
            <v>41.035900000000005</v>
          </cell>
          <cell r="S357">
            <v>3.5209</v>
          </cell>
          <cell r="T357">
            <v>0.1523</v>
          </cell>
          <cell r="U357">
            <v>0.039</v>
          </cell>
          <cell r="V357">
            <v>0.4122</v>
          </cell>
          <cell r="W357">
            <v>0.1361</v>
          </cell>
          <cell r="X357">
            <v>0.154</v>
          </cell>
          <cell r="Y357">
            <v>0.0655</v>
          </cell>
          <cell r="Z357">
            <v>0.0316</v>
          </cell>
          <cell r="AA357">
            <v>0.0211</v>
          </cell>
          <cell r="AB357">
            <v>0.1514</v>
          </cell>
          <cell r="AC357">
            <v>0.0472</v>
          </cell>
          <cell r="AD357">
            <v>0.3982</v>
          </cell>
          <cell r="AE357">
            <v>0.1715</v>
          </cell>
          <cell r="AF357">
            <v>1.7801</v>
          </cell>
        </row>
        <row r="358">
          <cell r="A358" t="str">
            <v>71988</v>
          </cell>
          <cell r="B358" t="str">
            <v>SCE</v>
          </cell>
          <cell r="D358">
            <v>7</v>
          </cell>
          <cell r="E358">
            <v>1988</v>
          </cell>
          <cell r="F358">
            <v>5.2873</v>
          </cell>
          <cell r="G358">
            <v>1.0482</v>
          </cell>
          <cell r="H358">
            <v>8.4177</v>
          </cell>
          <cell r="I358">
            <v>2.9487</v>
          </cell>
          <cell r="J358">
            <v>2.8558</v>
          </cell>
          <cell r="K358">
            <v>0.8424</v>
          </cell>
          <cell r="L358">
            <v>6.1037</v>
          </cell>
          <cell r="M358">
            <v>1.4236</v>
          </cell>
          <cell r="N358">
            <v>1.8466</v>
          </cell>
          <cell r="O358">
            <v>1.515</v>
          </cell>
          <cell r="P358">
            <v>6.7694</v>
          </cell>
          <cell r="Q358">
            <v>3.1468</v>
          </cell>
          <cell r="R358">
            <v>42.20519999999999</v>
          </cell>
          <cell r="S358">
            <v>3.6982</v>
          </cell>
          <cell r="T358">
            <v>0.1021</v>
          </cell>
          <cell r="U358">
            <v>0.0449</v>
          </cell>
          <cell r="V358">
            <v>0.2373</v>
          </cell>
          <cell r="W358">
            <v>0.0707</v>
          </cell>
          <cell r="X358">
            <v>0.1866</v>
          </cell>
          <cell r="Y358">
            <v>0.0214</v>
          </cell>
          <cell r="Z358">
            <v>0.0722</v>
          </cell>
          <cell r="AA358">
            <v>0.0195</v>
          </cell>
          <cell r="AB358">
            <v>0.144</v>
          </cell>
          <cell r="AC358">
            <v>0.1</v>
          </cell>
          <cell r="AD358">
            <v>0.3576</v>
          </cell>
          <cell r="AE358">
            <v>0.0515</v>
          </cell>
          <cell r="AF358">
            <v>1.4078</v>
          </cell>
        </row>
        <row r="359">
          <cell r="A359" t="str">
            <v>71989</v>
          </cell>
          <cell r="B359" t="str">
            <v>SCE</v>
          </cell>
          <cell r="D359">
            <v>7</v>
          </cell>
          <cell r="E359">
            <v>1989</v>
          </cell>
          <cell r="F359">
            <v>5.3692</v>
          </cell>
          <cell r="G359">
            <v>1.0848</v>
          </cell>
          <cell r="H359">
            <v>8.5509</v>
          </cell>
          <cell r="I359">
            <v>2.979</v>
          </cell>
          <cell r="J359">
            <v>3.035</v>
          </cell>
          <cell r="K359">
            <v>0.9057</v>
          </cell>
          <cell r="L359">
            <v>6.271</v>
          </cell>
          <cell r="M359">
            <v>1.5383</v>
          </cell>
          <cell r="N359">
            <v>1.8943</v>
          </cell>
          <cell r="O359">
            <v>1.6002</v>
          </cell>
          <cell r="P359">
            <v>7.4335</v>
          </cell>
          <cell r="Q359">
            <v>3.2711</v>
          </cell>
          <cell r="R359">
            <v>43.933</v>
          </cell>
          <cell r="S359">
            <v>3.9407</v>
          </cell>
          <cell r="T359">
            <v>0.1309</v>
          </cell>
          <cell r="U359">
            <v>0.0405</v>
          </cell>
          <cell r="V359">
            <v>0.2211</v>
          </cell>
          <cell r="W359">
            <v>0.0633</v>
          </cell>
          <cell r="X359">
            <v>0.2063</v>
          </cell>
          <cell r="Y359">
            <v>0.0693</v>
          </cell>
          <cell r="Z359">
            <v>0.177</v>
          </cell>
          <cell r="AA359">
            <v>0.1161</v>
          </cell>
          <cell r="AB359">
            <v>0.0494</v>
          </cell>
          <cell r="AC359">
            <v>0.0992</v>
          </cell>
          <cell r="AD359">
            <v>0.6752</v>
          </cell>
          <cell r="AE359">
            <v>0.1393</v>
          </cell>
          <cell r="AF359">
            <v>1.9876</v>
          </cell>
        </row>
        <row r="360">
          <cell r="A360" t="str">
            <v>71990</v>
          </cell>
          <cell r="B360" t="str">
            <v>SCE</v>
          </cell>
          <cell r="D360">
            <v>7</v>
          </cell>
          <cell r="E360">
            <v>1990</v>
          </cell>
          <cell r="F360">
            <v>5.4585</v>
          </cell>
          <cell r="G360">
            <v>1.1236</v>
          </cell>
          <cell r="H360">
            <v>8.6294</v>
          </cell>
          <cell r="I360">
            <v>2.9904</v>
          </cell>
          <cell r="J360">
            <v>3.2023</v>
          </cell>
          <cell r="K360">
            <v>1.0595</v>
          </cell>
          <cell r="L360">
            <v>6.4318</v>
          </cell>
          <cell r="M360">
            <v>1.5521</v>
          </cell>
          <cell r="N360">
            <v>1.9795</v>
          </cell>
          <cell r="O360">
            <v>1.608</v>
          </cell>
          <cell r="P360">
            <v>7.8589</v>
          </cell>
          <cell r="Q360">
            <v>3.4077</v>
          </cell>
          <cell r="R360">
            <v>45.3017</v>
          </cell>
          <cell r="S360">
            <v>4.2618</v>
          </cell>
          <cell r="T360">
            <v>0.1431</v>
          </cell>
          <cell r="U360">
            <v>0.0432</v>
          </cell>
          <cell r="V360">
            <v>0.1739</v>
          </cell>
          <cell r="W360">
            <v>0.0471</v>
          </cell>
          <cell r="X360">
            <v>0.1964</v>
          </cell>
          <cell r="Y360">
            <v>0.1603</v>
          </cell>
          <cell r="Z360">
            <v>0.1715</v>
          </cell>
          <cell r="AA360">
            <v>0.0155</v>
          </cell>
          <cell r="AB360">
            <v>0.0869</v>
          </cell>
          <cell r="AC360">
            <v>0.0228</v>
          </cell>
          <cell r="AD360">
            <v>0.4378</v>
          </cell>
          <cell r="AE360">
            <v>0.1533</v>
          </cell>
          <cell r="AF360">
            <v>1.6518</v>
          </cell>
        </row>
        <row r="361">
          <cell r="A361" t="str">
            <v>71991</v>
          </cell>
          <cell r="B361" t="str">
            <v>SCE</v>
          </cell>
          <cell r="D361">
            <v>7</v>
          </cell>
          <cell r="E361">
            <v>1991</v>
          </cell>
          <cell r="F361">
            <v>5.5652</v>
          </cell>
          <cell r="G361">
            <v>1.1673</v>
          </cell>
          <cell r="H361">
            <v>8.9029</v>
          </cell>
          <cell r="I361">
            <v>3.0706</v>
          </cell>
          <cell r="J361">
            <v>3.3803</v>
          </cell>
          <cell r="K361">
            <v>1.4844</v>
          </cell>
          <cell r="L361">
            <v>6.4967</v>
          </cell>
          <cell r="M361">
            <v>1.5856</v>
          </cell>
          <cell r="N361">
            <v>2.0744</v>
          </cell>
          <cell r="O361">
            <v>1.7575</v>
          </cell>
          <cell r="P361">
            <v>8.2596</v>
          </cell>
          <cell r="Q361">
            <v>3.513</v>
          </cell>
          <cell r="R361">
            <v>47.2575</v>
          </cell>
          <cell r="S361">
            <v>4.8647</v>
          </cell>
          <cell r="T361">
            <v>0.1655</v>
          </cell>
          <cell r="U361">
            <v>0.0487</v>
          </cell>
          <cell r="V361">
            <v>0.3764</v>
          </cell>
          <cell r="W361">
            <v>0.1189</v>
          </cell>
          <cell r="X361">
            <v>0.2091</v>
          </cell>
          <cell r="Y361">
            <v>0.432</v>
          </cell>
          <cell r="Z361">
            <v>0.0765</v>
          </cell>
          <cell r="AA361">
            <v>0.0352</v>
          </cell>
          <cell r="AB361">
            <v>0.0967</v>
          </cell>
          <cell r="AC361">
            <v>0.1655</v>
          </cell>
          <cell r="AD361">
            <v>0.414</v>
          </cell>
          <cell r="AE361">
            <v>0.124</v>
          </cell>
          <cell r="AF361">
            <v>2.2625</v>
          </cell>
        </row>
        <row r="362">
          <cell r="A362" t="str">
            <v>71992</v>
          </cell>
          <cell r="B362" t="str">
            <v>SCE</v>
          </cell>
          <cell r="D362">
            <v>7</v>
          </cell>
          <cell r="E362">
            <v>1992</v>
          </cell>
          <cell r="F362">
            <v>5.6005</v>
          </cell>
          <cell r="G362">
            <v>1.2014</v>
          </cell>
          <cell r="H362">
            <v>9.2098</v>
          </cell>
          <cell r="I362">
            <v>3.1694</v>
          </cell>
          <cell r="J362">
            <v>3.4701</v>
          </cell>
          <cell r="K362">
            <v>1.6809</v>
          </cell>
          <cell r="L362">
            <v>6.6924</v>
          </cell>
          <cell r="M362">
            <v>1.6279</v>
          </cell>
          <cell r="N362">
            <v>2.176</v>
          </cell>
          <cell r="O362">
            <v>1.7575</v>
          </cell>
          <cell r="P362">
            <v>8.8566</v>
          </cell>
          <cell r="Q362">
            <v>3.6722</v>
          </cell>
          <cell r="R362">
            <v>49.1147</v>
          </cell>
          <cell r="S362">
            <v>5.151</v>
          </cell>
          <cell r="T362">
            <v>0.0995</v>
          </cell>
          <cell r="U362">
            <v>0.0395</v>
          </cell>
          <cell r="V362">
            <v>0.4177</v>
          </cell>
          <cell r="W362">
            <v>0.1404</v>
          </cell>
          <cell r="X362">
            <v>0.1228</v>
          </cell>
          <cell r="Y362">
            <v>0.2043</v>
          </cell>
          <cell r="Z362">
            <v>0.2083</v>
          </cell>
          <cell r="AA362">
            <v>0.0441</v>
          </cell>
          <cell r="AB362">
            <v>0.1037</v>
          </cell>
          <cell r="AC362">
            <v>0.008</v>
          </cell>
          <cell r="AD362">
            <v>0.6114</v>
          </cell>
          <cell r="AE362">
            <v>0.1798</v>
          </cell>
          <cell r="AF362">
            <v>2.1795</v>
          </cell>
        </row>
        <row r="363">
          <cell r="A363" t="str">
            <v>71993</v>
          </cell>
          <cell r="B363" t="str">
            <v>SCE</v>
          </cell>
          <cell r="D363">
            <v>7</v>
          </cell>
          <cell r="E363">
            <v>1993</v>
          </cell>
          <cell r="F363">
            <v>5.6371</v>
          </cell>
          <cell r="G363">
            <v>1.2763</v>
          </cell>
          <cell r="H363">
            <v>9.8574</v>
          </cell>
          <cell r="I363">
            <v>3.3563</v>
          </cell>
          <cell r="J363">
            <v>3.9974</v>
          </cell>
          <cell r="K363">
            <v>1.7415</v>
          </cell>
          <cell r="L363">
            <v>6.8327</v>
          </cell>
          <cell r="M363">
            <v>1.7261</v>
          </cell>
          <cell r="N363">
            <v>2.3375</v>
          </cell>
          <cell r="O363">
            <v>1.7911</v>
          </cell>
          <cell r="P363">
            <v>9.3028</v>
          </cell>
          <cell r="Q363">
            <v>3.6936</v>
          </cell>
          <cell r="R363">
            <v>51.549800000000005</v>
          </cell>
          <cell r="S363">
            <v>5.7389</v>
          </cell>
          <cell r="T363">
            <v>0.1061</v>
          </cell>
          <cell r="U363">
            <v>0.081</v>
          </cell>
          <cell r="V363">
            <v>0.7661</v>
          </cell>
          <cell r="W363">
            <v>0.2313</v>
          </cell>
          <cell r="X363">
            <v>0.5621</v>
          </cell>
          <cell r="Y363">
            <v>0.0687</v>
          </cell>
          <cell r="Z363">
            <v>0.1541</v>
          </cell>
          <cell r="AA363">
            <v>0.1003</v>
          </cell>
          <cell r="AB363">
            <v>0.1637</v>
          </cell>
          <cell r="AC363">
            <v>0.0607</v>
          </cell>
          <cell r="AD363">
            <v>0.4621</v>
          </cell>
          <cell r="AE363">
            <v>0.0443</v>
          </cell>
          <cell r="AF363">
            <v>2.8005</v>
          </cell>
        </row>
        <row r="364">
          <cell r="A364" t="str">
            <v>71994</v>
          </cell>
          <cell r="B364" t="str">
            <v>SCE</v>
          </cell>
          <cell r="D364">
            <v>7</v>
          </cell>
          <cell r="E364">
            <v>1994</v>
          </cell>
          <cell r="F364">
            <v>5.6371</v>
          </cell>
          <cell r="G364">
            <v>1.3153</v>
          </cell>
          <cell r="H364">
            <v>9.9361</v>
          </cell>
          <cell r="I364">
            <v>3.3637</v>
          </cell>
          <cell r="J364">
            <v>4.2024</v>
          </cell>
          <cell r="K364">
            <v>1.7888</v>
          </cell>
          <cell r="L364">
            <v>7.2564</v>
          </cell>
          <cell r="M364">
            <v>1.7916</v>
          </cell>
          <cell r="N364">
            <v>2.4369</v>
          </cell>
          <cell r="O364">
            <v>1.7911</v>
          </cell>
          <cell r="P364">
            <v>9.6306</v>
          </cell>
          <cell r="Q364">
            <v>3.6936</v>
          </cell>
          <cell r="R364">
            <v>52.84360000000001</v>
          </cell>
          <cell r="S364">
            <v>5.9912</v>
          </cell>
          <cell r="T364">
            <v>0.064</v>
          </cell>
          <cell r="U364">
            <v>0.0457</v>
          </cell>
          <cell r="V364">
            <v>0.205</v>
          </cell>
          <cell r="W364">
            <v>0.0547</v>
          </cell>
          <cell r="X364">
            <v>0.242</v>
          </cell>
          <cell r="Y364">
            <v>0.0557</v>
          </cell>
          <cell r="Z364">
            <v>0.4388</v>
          </cell>
          <cell r="AA364">
            <v>0.0679</v>
          </cell>
          <cell r="AB364">
            <v>0.1019</v>
          </cell>
          <cell r="AC364">
            <v>0</v>
          </cell>
          <cell r="AD364">
            <v>0.3449</v>
          </cell>
          <cell r="AE364">
            <v>0.0141</v>
          </cell>
          <cell r="AF364">
            <v>1.6347</v>
          </cell>
        </row>
        <row r="365">
          <cell r="A365" t="str">
            <v>71995</v>
          </cell>
          <cell r="B365" t="str">
            <v>SCE</v>
          </cell>
          <cell r="D365">
            <v>7</v>
          </cell>
          <cell r="E365">
            <v>1995</v>
          </cell>
          <cell r="F365">
            <v>5.6371</v>
          </cell>
          <cell r="G365">
            <v>1.3415</v>
          </cell>
          <cell r="H365">
            <v>10.0123</v>
          </cell>
          <cell r="I365">
            <v>3.3798</v>
          </cell>
          <cell r="J365">
            <v>4.2808</v>
          </cell>
          <cell r="K365">
            <v>1.8241</v>
          </cell>
          <cell r="L365">
            <v>7.4713</v>
          </cell>
          <cell r="M365">
            <v>1.8225</v>
          </cell>
          <cell r="N365">
            <v>2.5478</v>
          </cell>
          <cell r="O365">
            <v>1.7911</v>
          </cell>
          <cell r="P365">
            <v>9.8366</v>
          </cell>
          <cell r="Q365">
            <v>3.8486</v>
          </cell>
          <cell r="R365">
            <v>53.7935</v>
          </cell>
          <cell r="S365">
            <v>6.104900000000001</v>
          </cell>
          <cell r="T365">
            <v>0.0767</v>
          </cell>
          <cell r="U365">
            <v>0.0335</v>
          </cell>
          <cell r="V365">
            <v>0.209</v>
          </cell>
          <cell r="W365">
            <v>0.066</v>
          </cell>
          <cell r="X365">
            <v>0.1166</v>
          </cell>
          <cell r="Y365">
            <v>0.0441</v>
          </cell>
          <cell r="Z365">
            <v>0.2316</v>
          </cell>
          <cell r="AA365">
            <v>0.0334</v>
          </cell>
          <cell r="AB365">
            <v>0.1135</v>
          </cell>
          <cell r="AC365">
            <v>0.0195</v>
          </cell>
          <cell r="AD365">
            <v>0.2243</v>
          </cell>
          <cell r="AE365">
            <v>0.1936</v>
          </cell>
          <cell r="AF365">
            <v>1.3618000000000001</v>
          </cell>
        </row>
        <row r="366">
          <cell r="A366" t="str">
            <v>71996</v>
          </cell>
          <cell r="B366" t="str">
            <v>SCE</v>
          </cell>
          <cell r="D366">
            <v>7</v>
          </cell>
          <cell r="E366">
            <v>1996</v>
          </cell>
          <cell r="F366">
            <v>5.6371</v>
          </cell>
          <cell r="G366">
            <v>1.3546</v>
          </cell>
          <cell r="H366">
            <v>10.2394</v>
          </cell>
          <cell r="I366">
            <v>3.4542</v>
          </cell>
          <cell r="J366">
            <v>4.3054</v>
          </cell>
          <cell r="K366">
            <v>1.8598</v>
          </cell>
          <cell r="L366">
            <v>7.5508</v>
          </cell>
          <cell r="M366">
            <v>1.8277</v>
          </cell>
          <cell r="N366">
            <v>2.7145</v>
          </cell>
          <cell r="O366">
            <v>1.7911</v>
          </cell>
          <cell r="P366">
            <v>10.0997</v>
          </cell>
          <cell r="Q366">
            <v>3.8486</v>
          </cell>
          <cell r="R366">
            <v>54.6829</v>
          </cell>
          <cell r="S366">
            <v>6.1652</v>
          </cell>
          <cell r="T366">
            <v>0.0384</v>
          </cell>
          <cell r="U366">
            <v>0.0211</v>
          </cell>
          <cell r="V366">
            <v>0.3666</v>
          </cell>
          <cell r="W366">
            <v>0.1267</v>
          </cell>
          <cell r="X366">
            <v>0.0641</v>
          </cell>
          <cell r="Y366">
            <v>0.0447</v>
          </cell>
          <cell r="Z366">
            <v>0.0975</v>
          </cell>
          <cell r="AA366">
            <v>0.0079</v>
          </cell>
          <cell r="AB366">
            <v>0.1697</v>
          </cell>
          <cell r="AC366">
            <v>0.0127</v>
          </cell>
          <cell r="AD366">
            <v>0.2829</v>
          </cell>
          <cell r="AE366">
            <v>0</v>
          </cell>
          <cell r="AF366">
            <v>1.2323</v>
          </cell>
        </row>
        <row r="367">
          <cell r="A367" t="str">
            <v>71997</v>
          </cell>
          <cell r="B367" t="str">
            <v>SCE</v>
          </cell>
          <cell r="D367">
            <v>7</v>
          </cell>
          <cell r="E367">
            <v>1997</v>
          </cell>
          <cell r="F367">
            <v>5.6371</v>
          </cell>
          <cell r="G367">
            <v>1.3787</v>
          </cell>
          <cell r="H367">
            <v>10.4812</v>
          </cell>
          <cell r="I367">
            <v>3.5316</v>
          </cell>
          <cell r="J367">
            <v>4.3578</v>
          </cell>
          <cell r="K367">
            <v>1.9158</v>
          </cell>
          <cell r="L367">
            <v>7.5955</v>
          </cell>
          <cell r="M367">
            <v>1.8313</v>
          </cell>
          <cell r="N367">
            <v>2.7354</v>
          </cell>
          <cell r="O367">
            <v>1.7911</v>
          </cell>
          <cell r="P367">
            <v>10.2369</v>
          </cell>
          <cell r="Q367">
            <v>3.8524</v>
          </cell>
          <cell r="R367">
            <v>55.3448</v>
          </cell>
          <cell r="S367">
            <v>6.2736</v>
          </cell>
          <cell r="T367">
            <v>0.1017</v>
          </cell>
          <cell r="U367">
            <v>0.0329</v>
          </cell>
          <cell r="V367">
            <v>0.3874</v>
          </cell>
          <cell r="W367">
            <v>0.1319</v>
          </cell>
          <cell r="X367">
            <v>0.093</v>
          </cell>
          <cell r="Y367">
            <v>0.0654</v>
          </cell>
          <cell r="Z367">
            <v>0.0641</v>
          </cell>
          <cell r="AA367">
            <v>0.0065</v>
          </cell>
          <cell r="AB367">
            <v>0.0241</v>
          </cell>
          <cell r="AC367">
            <v>0.0137</v>
          </cell>
          <cell r="AD367">
            <v>0.1587</v>
          </cell>
          <cell r="AE367">
            <v>0.067</v>
          </cell>
          <cell r="AF367">
            <v>1.1464</v>
          </cell>
        </row>
        <row r="368">
          <cell r="A368" t="str">
            <v>71998</v>
          </cell>
          <cell r="B368" t="str">
            <v>SCE</v>
          </cell>
          <cell r="D368">
            <v>7</v>
          </cell>
          <cell r="E368">
            <v>1998</v>
          </cell>
          <cell r="F368">
            <v>5.6371</v>
          </cell>
          <cell r="G368">
            <v>1.4051</v>
          </cell>
          <cell r="H368">
            <v>10.4812</v>
          </cell>
          <cell r="I368">
            <v>3.5316</v>
          </cell>
          <cell r="J368">
            <v>4.4132</v>
          </cell>
          <cell r="K368">
            <v>1.9606</v>
          </cell>
          <cell r="L368">
            <v>7.8729</v>
          </cell>
          <cell r="M368">
            <v>1.9547</v>
          </cell>
          <cell r="N368">
            <v>2.7428</v>
          </cell>
          <cell r="O368">
            <v>1.7957</v>
          </cell>
          <cell r="P368">
            <v>10.9066</v>
          </cell>
          <cell r="Q368">
            <v>3.8524</v>
          </cell>
          <cell r="R368">
            <v>56.5539</v>
          </cell>
          <cell r="S368">
            <v>6.373799999999999</v>
          </cell>
          <cell r="T368">
            <v>0.1155</v>
          </cell>
          <cell r="U368">
            <v>0.0359</v>
          </cell>
          <cell r="V368">
            <v>0.1022</v>
          </cell>
          <cell r="W368">
            <v>0.0291</v>
          </cell>
          <cell r="X368">
            <v>0.0968</v>
          </cell>
          <cell r="Y368">
            <v>0.0545</v>
          </cell>
          <cell r="Z368">
            <v>0.2985</v>
          </cell>
          <cell r="AA368">
            <v>0.1266</v>
          </cell>
          <cell r="AB368">
            <v>0.0107</v>
          </cell>
          <cell r="AC368">
            <v>0.06</v>
          </cell>
          <cell r="AD368">
            <v>0.6929</v>
          </cell>
          <cell r="AE368">
            <v>0.0257</v>
          </cell>
          <cell r="AF368">
            <v>1.6484</v>
          </cell>
        </row>
        <row r="369">
          <cell r="A369" t="str">
            <v>71999</v>
          </cell>
          <cell r="B369" t="str">
            <v>SCE</v>
          </cell>
          <cell r="D369">
            <v>7</v>
          </cell>
          <cell r="E369">
            <v>1999</v>
          </cell>
          <cell r="F369">
            <v>5.6371</v>
          </cell>
          <cell r="G369">
            <v>1.4618</v>
          </cell>
          <cell r="H369">
            <v>10.5345</v>
          </cell>
          <cell r="I369">
            <v>3.5326</v>
          </cell>
          <cell r="J369">
            <v>4.4457</v>
          </cell>
          <cell r="K369">
            <v>2.0978</v>
          </cell>
          <cell r="L369">
            <v>8.005</v>
          </cell>
          <cell r="M369">
            <v>1.9617</v>
          </cell>
          <cell r="N369">
            <v>2.8465</v>
          </cell>
          <cell r="O369">
            <v>1.8639</v>
          </cell>
          <cell r="P369">
            <v>11.544</v>
          </cell>
          <cell r="Q369">
            <v>3.8524</v>
          </cell>
          <cell r="R369">
            <v>57.783</v>
          </cell>
          <cell r="S369">
            <v>6.5435</v>
          </cell>
          <cell r="T369">
            <v>0.1</v>
          </cell>
          <cell r="U369">
            <v>0.067</v>
          </cell>
          <cell r="V369">
            <v>0.2572</v>
          </cell>
          <cell r="W369">
            <v>0.0865</v>
          </cell>
          <cell r="X369">
            <v>0.0747</v>
          </cell>
          <cell r="Y369">
            <v>0.1469</v>
          </cell>
          <cell r="Z369">
            <v>0.1552</v>
          </cell>
          <cell r="AA369">
            <v>0.0107</v>
          </cell>
          <cell r="AB369">
            <v>0.1073</v>
          </cell>
          <cell r="AC369">
            <v>0.0901</v>
          </cell>
          <cell r="AD369">
            <v>0.663</v>
          </cell>
          <cell r="AE369">
            <v>0.0131</v>
          </cell>
          <cell r="AF369">
            <v>1.7717</v>
          </cell>
        </row>
        <row r="370">
          <cell r="A370" t="str">
            <v>72000</v>
          </cell>
          <cell r="B370" t="str">
            <v>SCE</v>
          </cell>
          <cell r="D370">
            <v>7</v>
          </cell>
          <cell r="E370">
            <v>2000</v>
          </cell>
          <cell r="F370">
            <v>5.6371</v>
          </cell>
          <cell r="G370">
            <v>1.5394</v>
          </cell>
          <cell r="H370">
            <v>10.6979</v>
          </cell>
          <cell r="I370">
            <v>3.5415</v>
          </cell>
          <cell r="J370">
            <v>5.0119</v>
          </cell>
          <cell r="K370">
            <v>2.293</v>
          </cell>
          <cell r="L370">
            <v>8.07</v>
          </cell>
          <cell r="M370">
            <v>1.997</v>
          </cell>
          <cell r="N370">
            <v>3.0675</v>
          </cell>
          <cell r="O370">
            <v>1.9135</v>
          </cell>
          <cell r="P370">
            <v>12.2127</v>
          </cell>
          <cell r="Q370">
            <v>3.8524</v>
          </cell>
          <cell r="R370">
            <v>59.83390000000001</v>
          </cell>
          <cell r="S370">
            <v>7.3049</v>
          </cell>
          <cell r="T370">
            <v>0.1096</v>
          </cell>
          <cell r="U370">
            <v>0.0888</v>
          </cell>
          <cell r="V370">
            <v>0.3222</v>
          </cell>
          <cell r="W370">
            <v>0.0682</v>
          </cell>
          <cell r="X370">
            <v>0.6086</v>
          </cell>
          <cell r="Y370">
            <v>0.2054</v>
          </cell>
          <cell r="Z370">
            <v>0.09</v>
          </cell>
          <cell r="AA370">
            <v>0.039</v>
          </cell>
          <cell r="AB370">
            <v>0.225</v>
          </cell>
          <cell r="AC370">
            <v>0.0717</v>
          </cell>
          <cell r="AD370">
            <v>0.6962</v>
          </cell>
          <cell r="AE370">
            <v>0.0257</v>
          </cell>
          <cell r="AF370">
            <v>2.5504000000000002</v>
          </cell>
        </row>
        <row r="371">
          <cell r="A371" t="str">
            <v>72001</v>
          </cell>
          <cell r="B371" t="str">
            <v>SCE</v>
          </cell>
          <cell r="D371">
            <v>7</v>
          </cell>
          <cell r="E371">
            <v>2001</v>
          </cell>
          <cell r="F371">
            <v>5.6371</v>
          </cell>
          <cell r="G371">
            <v>1.5677</v>
          </cell>
          <cell r="H371">
            <v>10.6979</v>
          </cell>
          <cell r="I371">
            <v>3.5415</v>
          </cell>
          <cell r="J371">
            <v>5.2363</v>
          </cell>
          <cell r="K371">
            <v>2.3442</v>
          </cell>
          <cell r="L371">
            <v>8.1466</v>
          </cell>
          <cell r="M371">
            <v>2.0332</v>
          </cell>
          <cell r="N371">
            <v>3.1134</v>
          </cell>
          <cell r="O371">
            <v>1.9363</v>
          </cell>
          <cell r="P371">
            <v>12.5641</v>
          </cell>
          <cell r="Q371">
            <v>3.8524</v>
          </cell>
          <cell r="R371">
            <v>60.67070000000001</v>
          </cell>
          <cell r="S371">
            <v>7.5805</v>
          </cell>
          <cell r="T371">
            <v>0.0834</v>
          </cell>
          <cell r="U371">
            <v>0.0403</v>
          </cell>
          <cell r="V371">
            <v>0.0815</v>
          </cell>
          <cell r="W371">
            <v>0.0084</v>
          </cell>
          <cell r="X371">
            <v>0.2675</v>
          </cell>
          <cell r="Y371">
            <v>0.0614</v>
          </cell>
          <cell r="Z371">
            <v>0.1036</v>
          </cell>
          <cell r="AA371">
            <v>0.0404</v>
          </cell>
          <cell r="AB371">
            <v>0.0505</v>
          </cell>
          <cell r="AC371">
            <v>0.045</v>
          </cell>
          <cell r="AD371">
            <v>0.3812</v>
          </cell>
          <cell r="AE371">
            <v>0.0281</v>
          </cell>
          <cell r="AF371">
            <v>1.1913</v>
          </cell>
        </row>
        <row r="372">
          <cell r="A372" t="str">
            <v>72002</v>
          </cell>
          <cell r="B372" t="str">
            <v>SCE</v>
          </cell>
          <cell r="D372">
            <v>7</v>
          </cell>
          <cell r="E372">
            <v>2002</v>
          </cell>
          <cell r="F372">
            <v>5.7288</v>
          </cell>
          <cell r="G372">
            <v>1.5933</v>
          </cell>
          <cell r="H372">
            <v>10.8714</v>
          </cell>
          <cell r="I372">
            <v>3.5656</v>
          </cell>
          <cell r="J372">
            <v>5.3216</v>
          </cell>
          <cell r="K372">
            <v>2.3825</v>
          </cell>
          <cell r="L372">
            <v>8.2729</v>
          </cell>
          <cell r="M372">
            <v>2.056</v>
          </cell>
          <cell r="N372">
            <v>3.1726</v>
          </cell>
          <cell r="O372">
            <v>1.9752</v>
          </cell>
          <cell r="P372">
            <v>12.7682</v>
          </cell>
          <cell r="Q372">
            <v>3.9149</v>
          </cell>
          <cell r="R372">
            <v>61.623000000000005</v>
          </cell>
          <cell r="S372">
            <v>7.7041</v>
          </cell>
          <cell r="T372">
            <v>0.2622</v>
          </cell>
          <cell r="U372">
            <v>0.0384</v>
          </cell>
          <cell r="V372">
            <v>0.4162</v>
          </cell>
          <cell r="W372">
            <v>0.1367</v>
          </cell>
          <cell r="X372">
            <v>0.1279</v>
          </cell>
          <cell r="Y372">
            <v>0.0485</v>
          </cell>
          <cell r="Z372">
            <v>0.1556</v>
          </cell>
          <cell r="AA372">
            <v>0.0273</v>
          </cell>
          <cell r="AB372">
            <v>0.0638</v>
          </cell>
          <cell r="AC372">
            <v>0.0609</v>
          </cell>
          <cell r="AD372">
            <v>0.2358</v>
          </cell>
          <cell r="AE372">
            <v>0.1774</v>
          </cell>
          <cell r="AF372">
            <v>1.7507000000000001</v>
          </cell>
        </row>
        <row r="373">
          <cell r="A373" t="str">
            <v>72003</v>
          </cell>
          <cell r="B373" t="str">
            <v>SCE</v>
          </cell>
          <cell r="D373">
            <v>7</v>
          </cell>
          <cell r="E373">
            <v>2003</v>
          </cell>
          <cell r="F373">
            <v>5.8224</v>
          </cell>
          <cell r="G373">
            <v>1.6193</v>
          </cell>
          <cell r="H373">
            <v>11.0491</v>
          </cell>
          <cell r="I373">
            <v>3.5959</v>
          </cell>
          <cell r="J373">
            <v>5.4085</v>
          </cell>
          <cell r="K373">
            <v>2.4215</v>
          </cell>
          <cell r="L373">
            <v>8.3943</v>
          </cell>
          <cell r="M373">
            <v>2.0797</v>
          </cell>
          <cell r="N373">
            <v>3.2318</v>
          </cell>
          <cell r="O373">
            <v>2.0121</v>
          </cell>
          <cell r="P373">
            <v>12.9769</v>
          </cell>
          <cell r="Q373">
            <v>3.9789</v>
          </cell>
          <cell r="R373">
            <v>62.59040000000001</v>
          </cell>
          <cell r="S373">
            <v>7.83</v>
          </cell>
          <cell r="T373">
            <v>0.2091</v>
          </cell>
          <cell r="U373">
            <v>0.0396</v>
          </cell>
          <cell r="V373">
            <v>0.3413</v>
          </cell>
          <cell r="W373">
            <v>0.0913</v>
          </cell>
          <cell r="X373">
            <v>0.1291</v>
          </cell>
          <cell r="Y373">
            <v>0.0491</v>
          </cell>
          <cell r="Z373">
            <v>0.1531</v>
          </cell>
          <cell r="AA373">
            <v>0.0286</v>
          </cell>
          <cell r="AB373">
            <v>0.0643</v>
          </cell>
          <cell r="AC373">
            <v>0.0589</v>
          </cell>
          <cell r="AD373">
            <v>0.2426</v>
          </cell>
          <cell r="AE373">
            <v>0.1142</v>
          </cell>
          <cell r="AF373">
            <v>1.5211999999999999</v>
          </cell>
        </row>
        <row r="374">
          <cell r="A374" t="str">
            <v>72004</v>
          </cell>
          <cell r="B374" t="str">
            <v>SCE</v>
          </cell>
          <cell r="D374">
            <v>7</v>
          </cell>
          <cell r="E374">
            <v>2004</v>
          </cell>
          <cell r="F374">
            <v>5.9326</v>
          </cell>
          <cell r="G374">
            <v>1.65</v>
          </cell>
          <cell r="H374">
            <v>11.2583</v>
          </cell>
          <cell r="I374">
            <v>3.622</v>
          </cell>
          <cell r="J374">
            <v>5.5109</v>
          </cell>
          <cell r="K374">
            <v>2.4673</v>
          </cell>
          <cell r="L374">
            <v>8.516</v>
          </cell>
          <cell r="M374">
            <v>2.1049</v>
          </cell>
          <cell r="N374">
            <v>3.3064</v>
          </cell>
          <cell r="O374">
            <v>2.0476</v>
          </cell>
          <cell r="P374">
            <v>13.2226</v>
          </cell>
          <cell r="Q374">
            <v>4.0542</v>
          </cell>
          <cell r="R374">
            <v>63.6928</v>
          </cell>
          <cell r="S374">
            <v>7.9782</v>
          </cell>
          <cell r="T374">
            <v>0.2274</v>
          </cell>
          <cell r="U374">
            <v>0.045</v>
          </cell>
          <cell r="V374">
            <v>0.3723</v>
          </cell>
          <cell r="W374">
            <v>0.0868</v>
          </cell>
          <cell r="X374">
            <v>0.144</v>
          </cell>
          <cell r="Y374">
            <v>0.056</v>
          </cell>
          <cell r="Z374">
            <v>0.1559</v>
          </cell>
          <cell r="AA374">
            <v>0.0304</v>
          </cell>
          <cell r="AB374">
            <v>0.0801</v>
          </cell>
          <cell r="AC374">
            <v>0.0572</v>
          </cell>
          <cell r="AD374">
            <v>0.2821</v>
          </cell>
          <cell r="AE374">
            <v>0.1281</v>
          </cell>
          <cell r="AF374">
            <v>1.6653000000000002</v>
          </cell>
        </row>
        <row r="375">
          <cell r="A375" t="str">
            <v>72005</v>
          </cell>
          <cell r="B375" t="str">
            <v>SCE</v>
          </cell>
          <cell r="D375">
            <v>7</v>
          </cell>
          <cell r="E375">
            <v>2005</v>
          </cell>
          <cell r="F375">
            <v>6.0808</v>
          </cell>
          <cell r="G375">
            <v>1.6912</v>
          </cell>
          <cell r="H375">
            <v>11.5393</v>
          </cell>
          <cell r="I375">
            <v>3.6445</v>
          </cell>
          <cell r="J375">
            <v>5.6485</v>
          </cell>
          <cell r="K375">
            <v>2.5289</v>
          </cell>
          <cell r="L375">
            <v>8.637</v>
          </cell>
          <cell r="M375">
            <v>2.1326</v>
          </cell>
          <cell r="N375">
            <v>3.381</v>
          </cell>
          <cell r="O375">
            <v>2.0822</v>
          </cell>
          <cell r="P375">
            <v>13.5527</v>
          </cell>
          <cell r="Q375">
            <v>4.1554</v>
          </cell>
          <cell r="R375">
            <v>65.0741</v>
          </cell>
          <cell r="S375">
            <v>8.1774</v>
          </cell>
          <cell r="T375">
            <v>0.2663</v>
          </cell>
          <cell r="U375">
            <v>0.0563</v>
          </cell>
          <cell r="V375">
            <v>0.443</v>
          </cell>
          <cell r="W375">
            <v>0.0826</v>
          </cell>
          <cell r="X375">
            <v>0.1785</v>
          </cell>
          <cell r="Y375">
            <v>0.0718</v>
          </cell>
          <cell r="Z375">
            <v>0.1582</v>
          </cell>
          <cell r="AA375">
            <v>0.0334</v>
          </cell>
          <cell r="AB375">
            <v>0.0805</v>
          </cell>
          <cell r="AC375">
            <v>0.056</v>
          </cell>
          <cell r="AD375">
            <v>0.3692</v>
          </cell>
          <cell r="AE375">
            <v>0.1564</v>
          </cell>
          <cell r="AF375">
            <v>1.9522000000000002</v>
          </cell>
        </row>
        <row r="376">
          <cell r="A376" t="str">
            <v>72006</v>
          </cell>
          <cell r="B376" t="str">
            <v>SCE</v>
          </cell>
          <cell r="D376">
            <v>7</v>
          </cell>
          <cell r="E376">
            <v>2006</v>
          </cell>
          <cell r="F376">
            <v>6.229</v>
          </cell>
          <cell r="G376">
            <v>1.7324</v>
          </cell>
          <cell r="H376">
            <v>11.8206</v>
          </cell>
          <cell r="I376">
            <v>3.6667</v>
          </cell>
          <cell r="J376">
            <v>5.7862</v>
          </cell>
          <cell r="K376">
            <v>2.5905</v>
          </cell>
          <cell r="L376">
            <v>8.7571</v>
          </cell>
          <cell r="M376">
            <v>2.1622</v>
          </cell>
          <cell r="N376">
            <v>3.4556</v>
          </cell>
          <cell r="O376">
            <v>2.116</v>
          </cell>
          <cell r="P376">
            <v>13.883</v>
          </cell>
          <cell r="Q376">
            <v>4.2567</v>
          </cell>
          <cell r="R376">
            <v>66.45599999999999</v>
          </cell>
          <cell r="S376">
            <v>8.3767</v>
          </cell>
          <cell r="T376">
            <v>0.2667</v>
          </cell>
          <cell r="U376">
            <v>0.057</v>
          </cell>
          <cell r="V376">
            <v>0.4414</v>
          </cell>
          <cell r="W376">
            <v>0.0816</v>
          </cell>
          <cell r="X376">
            <v>0.1779</v>
          </cell>
          <cell r="Y376">
            <v>0.0718</v>
          </cell>
          <cell r="Z376">
            <v>0.1601</v>
          </cell>
          <cell r="AA376">
            <v>0.0358</v>
          </cell>
          <cell r="AB376">
            <v>0.081</v>
          </cell>
          <cell r="AC376">
            <v>0.0548</v>
          </cell>
          <cell r="AD376">
            <v>0.3722</v>
          </cell>
          <cell r="AE376">
            <v>0.1587</v>
          </cell>
          <cell r="AF376">
            <v>1.959</v>
          </cell>
        </row>
        <row r="377">
          <cell r="A377" t="str">
            <v>72007</v>
          </cell>
          <cell r="B377" t="str">
            <v>SCE</v>
          </cell>
          <cell r="D377">
            <v>7</v>
          </cell>
          <cell r="E377">
            <v>2007</v>
          </cell>
          <cell r="F377">
            <v>6.3771</v>
          </cell>
          <cell r="G377">
            <v>1.7736</v>
          </cell>
          <cell r="H377">
            <v>12.1017</v>
          </cell>
          <cell r="I377">
            <v>3.6892</v>
          </cell>
          <cell r="J377">
            <v>5.9238</v>
          </cell>
          <cell r="K377">
            <v>2.6521</v>
          </cell>
          <cell r="L377">
            <v>8.8758</v>
          </cell>
          <cell r="M377">
            <v>2.1931</v>
          </cell>
          <cell r="N377">
            <v>3.5303</v>
          </cell>
          <cell r="O377">
            <v>2.1491</v>
          </cell>
          <cell r="P377">
            <v>14.2131</v>
          </cell>
          <cell r="Q377">
            <v>4.3579</v>
          </cell>
          <cell r="R377">
            <v>67.8368</v>
          </cell>
          <cell r="S377">
            <v>8.5759</v>
          </cell>
          <cell r="T377">
            <v>0.2661</v>
          </cell>
          <cell r="U377">
            <v>0.0576</v>
          </cell>
          <cell r="V377">
            <v>0.4386</v>
          </cell>
          <cell r="W377">
            <v>0.0807</v>
          </cell>
          <cell r="X377">
            <v>0.1769</v>
          </cell>
          <cell r="Y377">
            <v>0.0717</v>
          </cell>
          <cell r="Z377">
            <v>0.1618</v>
          </cell>
          <cell r="AA377">
            <v>0.0375</v>
          </cell>
          <cell r="AB377">
            <v>0.0815</v>
          </cell>
          <cell r="AC377">
            <v>0.0536</v>
          </cell>
          <cell r="AD377">
            <v>0.3748</v>
          </cell>
          <cell r="AE377">
            <v>0.1605</v>
          </cell>
          <cell r="AF377">
            <v>1.9613000000000003</v>
          </cell>
        </row>
        <row r="378">
          <cell r="A378" t="str">
            <v>72008</v>
          </cell>
          <cell r="B378" t="str">
            <v>SCE</v>
          </cell>
          <cell r="D378">
            <v>7</v>
          </cell>
          <cell r="E378">
            <v>2008</v>
          </cell>
          <cell r="F378">
            <v>6.5253</v>
          </cell>
          <cell r="G378">
            <v>1.8148</v>
          </cell>
          <cell r="H378">
            <v>12.383</v>
          </cell>
          <cell r="I378">
            <v>3.7126</v>
          </cell>
          <cell r="J378">
            <v>6.0615</v>
          </cell>
          <cell r="K378">
            <v>2.7138</v>
          </cell>
          <cell r="L378">
            <v>8.9929</v>
          </cell>
          <cell r="M378">
            <v>2.2247</v>
          </cell>
          <cell r="N378">
            <v>3.6049</v>
          </cell>
          <cell r="O378">
            <v>2.1813</v>
          </cell>
          <cell r="P378">
            <v>14.5435</v>
          </cell>
          <cell r="Q378">
            <v>4.4592</v>
          </cell>
          <cell r="R378">
            <v>69.21749999999999</v>
          </cell>
          <cell r="S378">
            <v>8.7753</v>
          </cell>
          <cell r="T378">
            <v>0.2652</v>
          </cell>
          <cell r="U378">
            <v>0.0582</v>
          </cell>
          <cell r="V378">
            <v>0.4359</v>
          </cell>
          <cell r="W378">
            <v>0.0804</v>
          </cell>
          <cell r="X378">
            <v>0.1762</v>
          </cell>
          <cell r="Y378">
            <v>0.0718</v>
          </cell>
          <cell r="Z378">
            <v>0.1634</v>
          </cell>
          <cell r="AA378">
            <v>0.0388</v>
          </cell>
          <cell r="AB378">
            <v>0.082</v>
          </cell>
          <cell r="AC378">
            <v>0.0524</v>
          </cell>
          <cell r="AD378">
            <v>0.3779</v>
          </cell>
          <cell r="AE378">
            <v>0.1622</v>
          </cell>
          <cell r="AF378">
            <v>1.9644</v>
          </cell>
        </row>
        <row r="379">
          <cell r="A379" t="str">
            <v>72009</v>
          </cell>
          <cell r="B379" t="str">
            <v>SCE</v>
          </cell>
          <cell r="D379">
            <v>7</v>
          </cell>
          <cell r="E379">
            <v>2009</v>
          </cell>
          <cell r="F379">
            <v>6.6799</v>
          </cell>
          <cell r="G379">
            <v>1.8578</v>
          </cell>
          <cell r="H379">
            <v>12.6763</v>
          </cell>
          <cell r="I379">
            <v>3.7374</v>
          </cell>
          <cell r="J379">
            <v>6.2051</v>
          </cell>
          <cell r="K379">
            <v>2.7781</v>
          </cell>
          <cell r="L379">
            <v>9.1082</v>
          </cell>
          <cell r="M379">
            <v>2.257</v>
          </cell>
          <cell r="N379">
            <v>3.6795</v>
          </cell>
          <cell r="O379">
            <v>2.2128</v>
          </cell>
          <cell r="P379">
            <v>14.888</v>
          </cell>
          <cell r="Q379">
            <v>4.5648</v>
          </cell>
          <cell r="R379">
            <v>70.6449</v>
          </cell>
          <cell r="S379">
            <v>8.9832</v>
          </cell>
          <cell r="T379">
            <v>0.2699</v>
          </cell>
          <cell r="U379">
            <v>0.0605</v>
          </cell>
          <cell r="V379">
            <v>0.4447</v>
          </cell>
          <cell r="W379">
            <v>0.0805</v>
          </cell>
          <cell r="X379">
            <v>0.1813</v>
          </cell>
          <cell r="Y379">
            <v>0.0745</v>
          </cell>
          <cell r="Z379">
            <v>0.165</v>
          </cell>
          <cell r="AA379">
            <v>0.04</v>
          </cell>
          <cell r="AB379">
            <v>0.0826</v>
          </cell>
          <cell r="AC379">
            <v>0.0514</v>
          </cell>
          <cell r="AD379">
            <v>0.3951</v>
          </cell>
          <cell r="AE379">
            <v>0.1678</v>
          </cell>
          <cell r="AF379">
            <v>2.0133</v>
          </cell>
        </row>
        <row r="380">
          <cell r="A380" t="str">
            <v>72010</v>
          </cell>
          <cell r="B380" t="str">
            <v>SCE</v>
          </cell>
          <cell r="D380">
            <v>7</v>
          </cell>
          <cell r="E380">
            <v>2010</v>
          </cell>
          <cell r="F380">
            <v>6.8346</v>
          </cell>
          <cell r="G380">
            <v>1.9008</v>
          </cell>
          <cell r="H380">
            <v>12.9699</v>
          </cell>
          <cell r="I380">
            <v>3.7635</v>
          </cell>
          <cell r="J380">
            <v>6.3487</v>
          </cell>
          <cell r="K380">
            <v>2.8424</v>
          </cell>
          <cell r="L380">
            <v>9.2217</v>
          </cell>
          <cell r="M380">
            <v>2.2897</v>
          </cell>
          <cell r="N380">
            <v>3.7541</v>
          </cell>
          <cell r="O380">
            <v>2.2437</v>
          </cell>
          <cell r="P380">
            <v>15.2328</v>
          </cell>
          <cell r="Q380">
            <v>4.6705</v>
          </cell>
          <cell r="R380">
            <v>72.0724</v>
          </cell>
          <cell r="S380">
            <v>9.1911</v>
          </cell>
          <cell r="T380">
            <v>0.2679</v>
          </cell>
          <cell r="U380">
            <v>0.061</v>
          </cell>
          <cell r="V380">
            <v>0.4416</v>
          </cell>
          <cell r="W380">
            <v>0.0803</v>
          </cell>
          <cell r="X380">
            <v>0.1807</v>
          </cell>
          <cell r="Y380">
            <v>0.0746</v>
          </cell>
          <cell r="Z380">
            <v>0.1668</v>
          </cell>
          <cell r="AA380">
            <v>0.041</v>
          </cell>
          <cell r="AB380">
            <v>0.0831</v>
          </cell>
          <cell r="AC380">
            <v>0.0503</v>
          </cell>
          <cell r="AD380">
            <v>0.3984</v>
          </cell>
          <cell r="AE380">
            <v>0.1688</v>
          </cell>
          <cell r="AF380">
            <v>2.0145</v>
          </cell>
        </row>
        <row r="381">
          <cell r="A381" t="str">
            <v>72011</v>
          </cell>
          <cell r="B381" t="str">
            <v>SCE</v>
          </cell>
          <cell r="D381">
            <v>7</v>
          </cell>
          <cell r="E381">
            <v>2011</v>
          </cell>
          <cell r="F381">
            <v>6.9892</v>
          </cell>
          <cell r="G381">
            <v>1.9438</v>
          </cell>
          <cell r="H381">
            <v>13.2632</v>
          </cell>
          <cell r="I381">
            <v>3.7919</v>
          </cell>
          <cell r="J381">
            <v>6.4923</v>
          </cell>
          <cell r="K381">
            <v>2.9067</v>
          </cell>
          <cell r="L381">
            <v>9.3333</v>
          </cell>
          <cell r="M381">
            <v>2.3224</v>
          </cell>
          <cell r="N381">
            <v>3.8287</v>
          </cell>
          <cell r="O381">
            <v>2.2739</v>
          </cell>
          <cell r="P381">
            <v>15.5773</v>
          </cell>
          <cell r="Q381">
            <v>4.7762</v>
          </cell>
          <cell r="R381">
            <v>73.49889999999999</v>
          </cell>
          <cell r="S381">
            <v>9.399000000000001</v>
          </cell>
          <cell r="T381">
            <v>0.2653</v>
          </cell>
          <cell r="U381">
            <v>0.0613</v>
          </cell>
          <cell r="V381">
            <v>0.4381</v>
          </cell>
          <cell r="W381">
            <v>0.0811</v>
          </cell>
          <cell r="X381">
            <v>0.18</v>
          </cell>
          <cell r="Y381">
            <v>0.0747</v>
          </cell>
          <cell r="Z381">
            <v>0.1686</v>
          </cell>
          <cell r="AA381">
            <v>0.0417</v>
          </cell>
          <cell r="AB381">
            <v>0.0836</v>
          </cell>
          <cell r="AC381">
            <v>0.0494</v>
          </cell>
          <cell r="AD381">
            <v>0.4013</v>
          </cell>
          <cell r="AE381">
            <v>0.1693</v>
          </cell>
          <cell r="AF381">
            <v>2.0144</v>
          </cell>
        </row>
        <row r="382">
          <cell r="A382" t="str">
            <v>72012</v>
          </cell>
          <cell r="B382" t="str">
            <v>SCE</v>
          </cell>
          <cell r="D382">
            <v>7</v>
          </cell>
          <cell r="E382">
            <v>2012</v>
          </cell>
          <cell r="F382">
            <v>7.1438</v>
          </cell>
          <cell r="G382">
            <v>1.9868</v>
          </cell>
          <cell r="H382">
            <v>13.5566</v>
          </cell>
          <cell r="I382">
            <v>3.8212</v>
          </cell>
          <cell r="J382">
            <v>6.6359</v>
          </cell>
          <cell r="K382">
            <v>2.971</v>
          </cell>
          <cell r="L382">
            <v>9.443</v>
          </cell>
          <cell r="M382">
            <v>2.3551</v>
          </cell>
          <cell r="N382">
            <v>3.9033</v>
          </cell>
          <cell r="O382">
            <v>2.3035</v>
          </cell>
          <cell r="P382">
            <v>15.9219</v>
          </cell>
          <cell r="Q382">
            <v>4.8818</v>
          </cell>
          <cell r="R382">
            <v>74.9239</v>
          </cell>
          <cell r="S382">
            <v>9.6069</v>
          </cell>
          <cell r="T382">
            <v>0.2626</v>
          </cell>
          <cell r="U382">
            <v>0.0616</v>
          </cell>
          <cell r="V382">
            <v>0.435</v>
          </cell>
          <cell r="W382">
            <v>0.0807</v>
          </cell>
          <cell r="X382">
            <v>0.1796</v>
          </cell>
          <cell r="Y382">
            <v>0.0749</v>
          </cell>
          <cell r="Z382">
            <v>0.1706</v>
          </cell>
          <cell r="AA382">
            <v>0.0422</v>
          </cell>
          <cell r="AB382">
            <v>0.0843</v>
          </cell>
          <cell r="AC382">
            <v>0.0485</v>
          </cell>
          <cell r="AD382">
            <v>0.4045</v>
          </cell>
          <cell r="AE382">
            <v>0.1696</v>
          </cell>
          <cell r="AF382">
            <v>2.0141000000000004</v>
          </cell>
        </row>
        <row r="383">
          <cell r="A383" t="str">
            <v>72013</v>
          </cell>
          <cell r="B383" t="str">
            <v>SCE</v>
          </cell>
          <cell r="D383">
            <v>7</v>
          </cell>
          <cell r="E383">
            <v>2013</v>
          </cell>
          <cell r="F383">
            <v>7.2985</v>
          </cell>
          <cell r="G383">
            <v>2.0298</v>
          </cell>
          <cell r="H383">
            <v>13.8501</v>
          </cell>
          <cell r="I383">
            <v>3.8516</v>
          </cell>
          <cell r="J383">
            <v>6.7796</v>
          </cell>
          <cell r="K383">
            <v>3.0353</v>
          </cell>
          <cell r="L383">
            <v>9.5508</v>
          </cell>
          <cell r="M383">
            <v>2.3876</v>
          </cell>
          <cell r="N383">
            <v>3.9779</v>
          </cell>
          <cell r="O383">
            <v>2.3325</v>
          </cell>
          <cell r="P383">
            <v>16.2667</v>
          </cell>
          <cell r="Q383">
            <v>4.9875</v>
          </cell>
          <cell r="R383">
            <v>76.3479</v>
          </cell>
          <cell r="S383">
            <v>9.8149</v>
          </cell>
          <cell r="T383">
            <v>0.2598</v>
          </cell>
          <cell r="U383">
            <v>0.0619</v>
          </cell>
          <cell r="V383">
            <v>0.4325</v>
          </cell>
          <cell r="W383">
            <v>0.0805</v>
          </cell>
          <cell r="X383">
            <v>0.1795</v>
          </cell>
          <cell r="Y383">
            <v>0.0753</v>
          </cell>
          <cell r="Z383">
            <v>0.1727</v>
          </cell>
          <cell r="AA383">
            <v>0.0427</v>
          </cell>
          <cell r="AB383">
            <v>0.085</v>
          </cell>
          <cell r="AC383">
            <v>0.0478</v>
          </cell>
          <cell r="AD383">
            <v>0.4079</v>
          </cell>
          <cell r="AE383">
            <v>0.1696</v>
          </cell>
          <cell r="AF383">
            <v>2.0152</v>
          </cell>
        </row>
        <row r="384">
          <cell r="A384" t="str">
            <v>72014</v>
          </cell>
          <cell r="B384" t="str">
            <v>SCE</v>
          </cell>
          <cell r="D384">
            <v>7</v>
          </cell>
          <cell r="E384">
            <v>2014</v>
          </cell>
          <cell r="F384">
            <v>7.97</v>
          </cell>
          <cell r="G384">
            <v>1.949</v>
          </cell>
          <cell r="H384">
            <v>14.82</v>
          </cell>
          <cell r="I384">
            <v>4.994</v>
          </cell>
          <cell r="J384">
            <v>6.162</v>
          </cell>
          <cell r="K384">
            <v>2.709</v>
          </cell>
          <cell r="L384">
            <v>9.598</v>
          </cell>
          <cell r="M384">
            <v>2.418</v>
          </cell>
          <cell r="N384">
            <v>4.287</v>
          </cell>
          <cell r="O384">
            <v>2.532</v>
          </cell>
          <cell r="P384">
            <v>15.806</v>
          </cell>
          <cell r="Q384">
            <v>5.447</v>
          </cell>
          <cell r="R384">
            <v>78.69200000000001</v>
          </cell>
          <cell r="S384">
            <v>8.871</v>
          </cell>
          <cell r="T384">
            <v>0.254</v>
          </cell>
          <cell r="U384">
            <v>0.056</v>
          </cell>
          <cell r="V384">
            <v>0.419</v>
          </cell>
          <cell r="W384">
            <v>0.145</v>
          </cell>
          <cell r="X384">
            <v>0.153</v>
          </cell>
          <cell r="Y384">
            <v>0.063</v>
          </cell>
          <cell r="Z384">
            <v>0.171</v>
          </cell>
          <cell r="AA384">
            <v>0.044</v>
          </cell>
          <cell r="AB384">
            <v>0.112</v>
          </cell>
          <cell r="AC384">
            <v>0.067</v>
          </cell>
          <cell r="AD384">
            <v>0.398</v>
          </cell>
          <cell r="AE384">
            <v>0.168</v>
          </cell>
          <cell r="AF384">
            <v>2.0500000000000003</v>
          </cell>
        </row>
        <row r="385">
          <cell r="A385" t="str">
            <v>72015</v>
          </cell>
          <cell r="B385" t="str">
            <v>SCE</v>
          </cell>
          <cell r="D385">
            <v>7</v>
          </cell>
          <cell r="E385">
            <v>2015</v>
          </cell>
          <cell r="F385">
            <v>8.125</v>
          </cell>
          <cell r="G385">
            <v>1.987</v>
          </cell>
          <cell r="H385">
            <v>15.108</v>
          </cell>
          <cell r="I385">
            <v>5.091</v>
          </cell>
          <cell r="J385">
            <v>6.282</v>
          </cell>
          <cell r="K385">
            <v>2.762</v>
          </cell>
          <cell r="L385">
            <v>9.704</v>
          </cell>
          <cell r="M385">
            <v>2.45</v>
          </cell>
          <cell r="N385">
            <v>4.392</v>
          </cell>
          <cell r="O385">
            <v>2.582</v>
          </cell>
          <cell r="P385">
            <v>16.134</v>
          </cell>
          <cell r="Q385">
            <v>5.553</v>
          </cell>
          <cell r="R385">
            <v>80.17000000000002</v>
          </cell>
          <cell r="S385">
            <v>9.044</v>
          </cell>
          <cell r="T385">
            <v>0.255</v>
          </cell>
          <cell r="U385">
            <v>0.057</v>
          </cell>
          <cell r="V385">
            <v>0.424</v>
          </cell>
          <cell r="W385">
            <v>0.146</v>
          </cell>
          <cell r="X385">
            <v>0.156</v>
          </cell>
          <cell r="Y385">
            <v>0.064</v>
          </cell>
          <cell r="Z385">
            <v>0.179</v>
          </cell>
          <cell r="AA385">
            <v>0.044</v>
          </cell>
          <cell r="AB385">
            <v>0.117</v>
          </cell>
          <cell r="AC385">
            <v>0.068</v>
          </cell>
          <cell r="AD385">
            <v>0.397</v>
          </cell>
          <cell r="AE385">
            <v>0.17</v>
          </cell>
          <cell r="AF385">
            <v>2.0770000000000004</v>
          </cell>
        </row>
        <row r="386">
          <cell r="A386" t="str">
            <v>72016</v>
          </cell>
          <cell r="B386" t="str">
            <v>SCE</v>
          </cell>
          <cell r="D386">
            <v>7</v>
          </cell>
          <cell r="E386">
            <v>2016</v>
          </cell>
          <cell r="F386">
            <v>8.283</v>
          </cell>
          <cell r="G386">
            <v>2.026</v>
          </cell>
          <cell r="H386">
            <v>15.401</v>
          </cell>
          <cell r="I386">
            <v>5.19</v>
          </cell>
          <cell r="J386">
            <v>6.404</v>
          </cell>
          <cell r="K386">
            <v>2.815</v>
          </cell>
          <cell r="L386">
            <v>9.816</v>
          </cell>
          <cell r="M386">
            <v>2.482</v>
          </cell>
          <cell r="N386">
            <v>4.501</v>
          </cell>
          <cell r="O386">
            <v>2.632</v>
          </cell>
          <cell r="P386">
            <v>16.458</v>
          </cell>
          <cell r="Q386">
            <v>5.661</v>
          </cell>
          <cell r="R386">
            <v>81.669</v>
          </cell>
          <cell r="S386">
            <v>9.219</v>
          </cell>
          <cell r="T386">
            <v>0.255</v>
          </cell>
          <cell r="U386">
            <v>0.058</v>
          </cell>
          <cell r="V386">
            <v>0.427</v>
          </cell>
          <cell r="W386">
            <v>0.147</v>
          </cell>
          <cell r="X386">
            <v>0.158</v>
          </cell>
          <cell r="Y386">
            <v>0.066</v>
          </cell>
          <cell r="Z386">
            <v>0.19</v>
          </cell>
          <cell r="AA386">
            <v>0.044</v>
          </cell>
          <cell r="AB386">
            <v>0.121</v>
          </cell>
          <cell r="AC386">
            <v>0.069</v>
          </cell>
          <cell r="AD386">
            <v>0.396</v>
          </cell>
          <cell r="AE386">
            <v>0.171</v>
          </cell>
          <cell r="AF386">
            <v>2.102</v>
          </cell>
        </row>
        <row r="387">
          <cell r="A387" t="str">
            <v>72017</v>
          </cell>
          <cell r="B387" t="str">
            <v>SCE</v>
          </cell>
          <cell r="D387">
            <v>7</v>
          </cell>
          <cell r="E387">
            <v>2017</v>
          </cell>
          <cell r="F387">
            <v>8.462</v>
          </cell>
          <cell r="G387">
            <v>2.069</v>
          </cell>
          <cell r="H387">
            <v>15.734</v>
          </cell>
          <cell r="I387">
            <v>5.302</v>
          </cell>
          <cell r="J387">
            <v>6.542</v>
          </cell>
          <cell r="K387">
            <v>2.876</v>
          </cell>
          <cell r="L387">
            <v>9.933</v>
          </cell>
          <cell r="M387">
            <v>2.516</v>
          </cell>
          <cell r="N387">
            <v>4.619</v>
          </cell>
          <cell r="O387">
            <v>2.688</v>
          </cell>
          <cell r="P387">
            <v>16.787</v>
          </cell>
          <cell r="Q387">
            <v>5.783</v>
          </cell>
          <cell r="R387">
            <v>83.31099999999999</v>
          </cell>
          <cell r="S387">
            <v>9.418</v>
          </cell>
          <cell r="T387">
            <v>0.274</v>
          </cell>
          <cell r="U387">
            <v>0.063</v>
          </cell>
          <cell r="V387">
            <v>0.466</v>
          </cell>
          <cell r="W387">
            <v>0.16</v>
          </cell>
          <cell r="X387">
            <v>0.175</v>
          </cell>
          <cell r="Y387">
            <v>0.074</v>
          </cell>
          <cell r="Z387">
            <v>0.198</v>
          </cell>
          <cell r="AA387">
            <v>0.047</v>
          </cell>
          <cell r="AB387">
            <v>0.131</v>
          </cell>
          <cell r="AC387">
            <v>0.076</v>
          </cell>
          <cell r="AD387">
            <v>0.405</v>
          </cell>
          <cell r="AE387">
            <v>0.185</v>
          </cell>
          <cell r="AF387">
            <v>2.254</v>
          </cell>
        </row>
        <row r="388">
          <cell r="A388" t="str">
            <v>81975</v>
          </cell>
          <cell r="B388" t="str">
            <v>SCE</v>
          </cell>
          <cell r="D388">
            <v>8</v>
          </cell>
          <cell r="E388">
            <v>1975</v>
          </cell>
          <cell r="F388">
            <v>23.4929</v>
          </cell>
          <cell r="G388">
            <v>15.4667</v>
          </cell>
          <cell r="H388">
            <v>103.7663</v>
          </cell>
          <cell r="I388">
            <v>30.2414</v>
          </cell>
          <cell r="J388">
            <v>130.8382</v>
          </cell>
          <cell r="K388">
            <v>7.6474</v>
          </cell>
          <cell r="L388">
            <v>82.1245</v>
          </cell>
          <cell r="M388">
            <v>34.0809</v>
          </cell>
          <cell r="N388">
            <v>23.4246</v>
          </cell>
          <cell r="O388">
            <v>24.8459</v>
          </cell>
          <cell r="P388">
            <v>139.8581</v>
          </cell>
          <cell r="Q388">
            <v>114.7542</v>
          </cell>
          <cell r="R388">
            <v>730.5411</v>
          </cell>
          <cell r="S388">
            <v>138.4856</v>
          </cell>
          <cell r="T388">
            <v>2.1906</v>
          </cell>
          <cell r="U388">
            <v>1.2062</v>
          </cell>
          <cell r="V388">
            <v>6.4382</v>
          </cell>
          <cell r="W388">
            <v>1.3791</v>
          </cell>
          <cell r="X388">
            <v>6.0841</v>
          </cell>
          <cell r="Y388">
            <v>0.2239</v>
          </cell>
          <cell r="Z388">
            <v>1.5501</v>
          </cell>
          <cell r="AA388">
            <v>1.1028</v>
          </cell>
          <cell r="AB388">
            <v>2.5586</v>
          </cell>
          <cell r="AC388">
            <v>0.8876</v>
          </cell>
          <cell r="AD388">
            <v>5.0052</v>
          </cell>
          <cell r="AE388">
            <v>6.3441</v>
          </cell>
          <cell r="AF388">
            <v>34.9705</v>
          </cell>
        </row>
        <row r="389">
          <cell r="A389" t="str">
            <v>81976</v>
          </cell>
          <cell r="B389" t="str">
            <v>SCE</v>
          </cell>
          <cell r="D389">
            <v>8</v>
          </cell>
          <cell r="E389">
            <v>1976</v>
          </cell>
          <cell r="F389">
            <v>25.1071</v>
          </cell>
          <cell r="G389">
            <v>16.5103</v>
          </cell>
          <cell r="H389">
            <v>108.4929</v>
          </cell>
          <cell r="I389">
            <v>31.234</v>
          </cell>
          <cell r="J389">
            <v>134.6778</v>
          </cell>
          <cell r="K389">
            <v>7.7106</v>
          </cell>
          <cell r="L389">
            <v>83.4193</v>
          </cell>
          <cell r="M389">
            <v>35.8178</v>
          </cell>
          <cell r="N389">
            <v>24.6172</v>
          </cell>
          <cell r="O389">
            <v>25.56</v>
          </cell>
          <cell r="P389">
            <v>143.3796</v>
          </cell>
          <cell r="Q389">
            <v>116.976</v>
          </cell>
          <cell r="R389">
            <v>753.5026</v>
          </cell>
          <cell r="S389">
            <v>142.3884</v>
          </cell>
          <cell r="T389">
            <v>1.6383</v>
          </cell>
          <cell r="U389">
            <v>1.0583</v>
          </cell>
          <cell r="V389">
            <v>4.9699</v>
          </cell>
          <cell r="W389">
            <v>1.0769</v>
          </cell>
          <cell r="X389">
            <v>4.4848</v>
          </cell>
          <cell r="Y389">
            <v>0.1072</v>
          </cell>
          <cell r="Z389">
            <v>1.3399</v>
          </cell>
          <cell r="AA389">
            <v>1.7543</v>
          </cell>
          <cell r="AB389">
            <v>1.1995</v>
          </cell>
          <cell r="AC389">
            <v>0.8022</v>
          </cell>
          <cell r="AD389">
            <v>3.6386</v>
          </cell>
          <cell r="AE389">
            <v>2.3719</v>
          </cell>
          <cell r="AF389">
            <v>24.4418</v>
          </cell>
        </row>
        <row r="390">
          <cell r="A390" t="str">
            <v>81977</v>
          </cell>
          <cell r="B390" t="str">
            <v>SCE</v>
          </cell>
          <cell r="D390">
            <v>8</v>
          </cell>
          <cell r="E390">
            <v>1977</v>
          </cell>
          <cell r="F390">
            <v>27.286</v>
          </cell>
          <cell r="G390">
            <v>17.8019</v>
          </cell>
          <cell r="H390">
            <v>113.5023</v>
          </cell>
          <cell r="I390">
            <v>32.3083</v>
          </cell>
          <cell r="J390">
            <v>138.3074</v>
          </cell>
          <cell r="K390">
            <v>7.8174</v>
          </cell>
          <cell r="L390">
            <v>84.6405</v>
          </cell>
          <cell r="M390">
            <v>36.464</v>
          </cell>
          <cell r="N390">
            <v>25.8841</v>
          </cell>
          <cell r="O390">
            <v>26.7613</v>
          </cell>
          <cell r="P390">
            <v>147.3993</v>
          </cell>
          <cell r="Q390">
            <v>120.5111</v>
          </cell>
          <cell r="R390">
            <v>778.6836000000001</v>
          </cell>
          <cell r="S390">
            <v>146.1248</v>
          </cell>
          <cell r="T390">
            <v>2.2056</v>
          </cell>
          <cell r="U390">
            <v>1.3082</v>
          </cell>
          <cell r="V390">
            <v>5.2809</v>
          </cell>
          <cell r="W390">
            <v>1.1687</v>
          </cell>
          <cell r="X390">
            <v>4.35</v>
          </cell>
          <cell r="Y390">
            <v>0.1559</v>
          </cell>
          <cell r="Z390">
            <v>1.2704</v>
          </cell>
          <cell r="AA390">
            <v>0.666</v>
          </cell>
          <cell r="AB390">
            <v>1.273</v>
          </cell>
          <cell r="AC390">
            <v>1.2998</v>
          </cell>
          <cell r="AD390">
            <v>4.1463</v>
          </cell>
          <cell r="AE390">
            <v>3.7002</v>
          </cell>
          <cell r="AF390">
            <v>26.825</v>
          </cell>
        </row>
        <row r="391">
          <cell r="A391" t="str">
            <v>81978</v>
          </cell>
          <cell r="B391" t="str">
            <v>SCE</v>
          </cell>
          <cell r="D391">
            <v>8</v>
          </cell>
          <cell r="E391">
            <v>1978</v>
          </cell>
          <cell r="F391">
            <v>30.3759</v>
          </cell>
          <cell r="G391">
            <v>19.295</v>
          </cell>
          <cell r="H391">
            <v>119.8377</v>
          </cell>
          <cell r="I391">
            <v>33.6451</v>
          </cell>
          <cell r="J391">
            <v>143.4294</v>
          </cell>
          <cell r="K391">
            <v>7.831</v>
          </cell>
          <cell r="L391">
            <v>85.4678</v>
          </cell>
          <cell r="M391">
            <v>37.2312</v>
          </cell>
          <cell r="N391">
            <v>26.8825</v>
          </cell>
          <cell r="O391">
            <v>27.278</v>
          </cell>
          <cell r="P391">
            <v>152.2428</v>
          </cell>
          <cell r="Q391">
            <v>123.7104</v>
          </cell>
          <cell r="R391">
            <v>807.2268</v>
          </cell>
          <cell r="S391">
            <v>151.26039999999998</v>
          </cell>
          <cell r="T391">
            <v>3.1205</v>
          </cell>
          <cell r="U391">
            <v>1.512</v>
          </cell>
          <cell r="V391">
            <v>6.6402</v>
          </cell>
          <cell r="W391">
            <v>1.4427</v>
          </cell>
          <cell r="X391">
            <v>5.9268</v>
          </cell>
          <cell r="Y391">
            <v>0.0684</v>
          </cell>
          <cell r="Z391">
            <v>0.8811</v>
          </cell>
          <cell r="AA391">
            <v>0.7877</v>
          </cell>
          <cell r="AB391">
            <v>1.0052</v>
          </cell>
          <cell r="AC391">
            <v>0.6273</v>
          </cell>
          <cell r="AD391">
            <v>4.9827</v>
          </cell>
          <cell r="AE391">
            <v>3.3874</v>
          </cell>
          <cell r="AF391">
            <v>30.382000000000005</v>
          </cell>
        </row>
        <row r="392">
          <cell r="A392" t="str">
            <v>81979</v>
          </cell>
          <cell r="B392" t="str">
            <v>SCE</v>
          </cell>
          <cell r="D392">
            <v>8</v>
          </cell>
          <cell r="E392">
            <v>1979</v>
          </cell>
          <cell r="F392">
            <v>33.8203</v>
          </cell>
          <cell r="G392">
            <v>20.9302</v>
          </cell>
          <cell r="H392">
            <v>126.2043</v>
          </cell>
          <cell r="I392">
            <v>34.8802</v>
          </cell>
          <cell r="J392">
            <v>150.2899</v>
          </cell>
          <cell r="K392">
            <v>7.9348</v>
          </cell>
          <cell r="L392">
            <v>86.0057</v>
          </cell>
          <cell r="M392">
            <v>38.3263</v>
          </cell>
          <cell r="N392">
            <v>27.4918</v>
          </cell>
          <cell r="O392">
            <v>27.9643</v>
          </cell>
          <cell r="P392">
            <v>158.0999</v>
          </cell>
          <cell r="Q392">
            <v>127.1318</v>
          </cell>
          <cell r="R392">
            <v>839.0794999999999</v>
          </cell>
          <cell r="S392">
            <v>158.22469999999998</v>
          </cell>
          <cell r="T392">
            <v>3.4799</v>
          </cell>
          <cell r="U392">
            <v>1.6568</v>
          </cell>
          <cell r="V392">
            <v>6.7096</v>
          </cell>
          <cell r="W392">
            <v>1.3541</v>
          </cell>
          <cell r="X392">
            <v>7.7598</v>
          </cell>
          <cell r="Y392">
            <v>0.1649</v>
          </cell>
          <cell r="Z392">
            <v>0.5964</v>
          </cell>
          <cell r="AA392">
            <v>1.1176</v>
          </cell>
          <cell r="AB392">
            <v>0.6165</v>
          </cell>
          <cell r="AC392">
            <v>0.809</v>
          </cell>
          <cell r="AD392">
            <v>6.0102</v>
          </cell>
          <cell r="AE392">
            <v>3.6332</v>
          </cell>
          <cell r="AF392">
            <v>33.908</v>
          </cell>
        </row>
        <row r="393">
          <cell r="A393" t="str">
            <v>81980</v>
          </cell>
          <cell r="B393" t="str">
            <v>SCE</v>
          </cell>
          <cell r="D393">
            <v>8</v>
          </cell>
          <cell r="E393">
            <v>1980</v>
          </cell>
          <cell r="F393">
            <v>36.706</v>
          </cell>
          <cell r="G393">
            <v>22.1674</v>
          </cell>
          <cell r="H393">
            <v>131.8879</v>
          </cell>
          <cell r="I393">
            <v>36.04</v>
          </cell>
          <cell r="J393">
            <v>155.1406</v>
          </cell>
          <cell r="K393">
            <v>8.0096</v>
          </cell>
          <cell r="L393">
            <v>86.2476</v>
          </cell>
          <cell r="M393">
            <v>38.8873</v>
          </cell>
          <cell r="N393">
            <v>28.1085</v>
          </cell>
          <cell r="O393">
            <v>28.7366</v>
          </cell>
          <cell r="P393">
            <v>163.1264</v>
          </cell>
          <cell r="Q393">
            <v>131.6564</v>
          </cell>
          <cell r="R393">
            <v>866.7143</v>
          </cell>
          <cell r="S393">
            <v>163.1502</v>
          </cell>
          <cell r="T393">
            <v>2.9261</v>
          </cell>
          <cell r="U393">
            <v>1.2617</v>
          </cell>
          <cell r="V393">
            <v>6.0674</v>
          </cell>
          <cell r="W393">
            <v>1.2926</v>
          </cell>
          <cell r="X393">
            <v>5.8538</v>
          </cell>
          <cell r="Y393">
            <v>0.1428</v>
          </cell>
          <cell r="Z393">
            <v>0.3056</v>
          </cell>
          <cell r="AA393">
            <v>0.586</v>
          </cell>
          <cell r="AB393">
            <v>0.6241</v>
          </cell>
          <cell r="AC393">
            <v>0.9091</v>
          </cell>
          <cell r="AD393">
            <v>5.195</v>
          </cell>
          <cell r="AE393">
            <v>4.7639</v>
          </cell>
          <cell r="AF393">
            <v>29.928099999999997</v>
          </cell>
        </row>
        <row r="394">
          <cell r="A394" t="str">
            <v>81981</v>
          </cell>
          <cell r="B394" t="str">
            <v>SCE</v>
          </cell>
          <cell r="D394">
            <v>8</v>
          </cell>
          <cell r="E394">
            <v>1981</v>
          </cell>
          <cell r="F394">
            <v>39.6788</v>
          </cell>
          <cell r="G394">
            <v>23.088</v>
          </cell>
          <cell r="H394">
            <v>137.503</v>
          </cell>
          <cell r="I394">
            <v>37.2362</v>
          </cell>
          <cell r="J394">
            <v>158.8844</v>
          </cell>
          <cell r="K394">
            <v>8.0096</v>
          </cell>
          <cell r="L394">
            <v>86.5534</v>
          </cell>
          <cell r="M394">
            <v>39.632</v>
          </cell>
          <cell r="N394">
            <v>28.7886</v>
          </cell>
          <cell r="O394">
            <v>29.6169</v>
          </cell>
          <cell r="P394">
            <v>167.18</v>
          </cell>
          <cell r="Q394">
            <v>136.6719</v>
          </cell>
          <cell r="R394">
            <v>892.8427999999999</v>
          </cell>
          <cell r="S394">
            <v>166.894</v>
          </cell>
          <cell r="T394">
            <v>3.0176</v>
          </cell>
          <cell r="U394">
            <v>0.9479</v>
          </cell>
          <cell r="V394">
            <v>6.0429</v>
          </cell>
          <cell r="W394">
            <v>1.3444</v>
          </cell>
          <cell r="X394">
            <v>4.8558</v>
          </cell>
          <cell r="Y394">
            <v>0.0563</v>
          </cell>
          <cell r="Z394">
            <v>0.3752</v>
          </cell>
          <cell r="AA394">
            <v>0.7715</v>
          </cell>
          <cell r="AB394">
            <v>0.6883</v>
          </cell>
          <cell r="AC394">
            <v>1.0324</v>
          </cell>
          <cell r="AD394">
            <v>4.2369</v>
          </cell>
          <cell r="AE394">
            <v>5.2865</v>
          </cell>
          <cell r="AF394">
            <v>28.6557</v>
          </cell>
        </row>
        <row r="395">
          <cell r="A395" t="str">
            <v>81982</v>
          </cell>
          <cell r="B395" t="str">
            <v>SCE</v>
          </cell>
          <cell r="D395">
            <v>8</v>
          </cell>
          <cell r="E395">
            <v>1982</v>
          </cell>
          <cell r="F395">
            <v>42.591</v>
          </cell>
          <cell r="G395">
            <v>23.716</v>
          </cell>
          <cell r="H395">
            <v>140.144</v>
          </cell>
          <cell r="I395">
            <v>37.774</v>
          </cell>
          <cell r="J395">
            <v>160</v>
          </cell>
          <cell r="K395">
            <v>8.0096</v>
          </cell>
          <cell r="L395">
            <v>86.749</v>
          </cell>
          <cell r="M395">
            <v>40</v>
          </cell>
          <cell r="N395">
            <v>30</v>
          </cell>
          <cell r="O395">
            <v>30</v>
          </cell>
          <cell r="P395">
            <v>170</v>
          </cell>
          <cell r="Q395">
            <v>145</v>
          </cell>
          <cell r="R395">
            <v>913.9836</v>
          </cell>
          <cell r="S395">
            <v>168.0096</v>
          </cell>
          <cell r="T395">
            <v>2.9626</v>
          </cell>
          <cell r="U395">
            <v>0.6584</v>
          </cell>
          <cell r="V395">
            <v>3.1178</v>
          </cell>
          <cell r="W395">
            <v>0.703</v>
          </cell>
          <cell r="X395">
            <v>2.3461</v>
          </cell>
          <cell r="Y395">
            <v>0.0931</v>
          </cell>
          <cell r="Z395">
            <v>0.2716</v>
          </cell>
          <cell r="AA395">
            <v>0.3976</v>
          </cell>
          <cell r="AB395">
            <v>1.2204</v>
          </cell>
          <cell r="AC395">
            <v>0.5519</v>
          </cell>
          <cell r="AD395">
            <v>3.0193</v>
          </cell>
          <cell r="AE395">
            <v>8.6339</v>
          </cell>
          <cell r="AF395">
            <v>23.9757</v>
          </cell>
        </row>
        <row r="396">
          <cell r="A396" t="str">
            <v>81983</v>
          </cell>
          <cell r="B396" t="str">
            <v>SCE</v>
          </cell>
          <cell r="D396">
            <v>8</v>
          </cell>
          <cell r="E396">
            <v>1983</v>
          </cell>
          <cell r="F396">
            <v>44.3492</v>
          </cell>
          <cell r="G396">
            <v>24.3241</v>
          </cell>
          <cell r="H396">
            <v>142.3241</v>
          </cell>
          <cell r="I396">
            <v>38.2015</v>
          </cell>
          <cell r="J396">
            <v>160.6811</v>
          </cell>
          <cell r="K396">
            <v>8.0096</v>
          </cell>
          <cell r="L396">
            <v>86.8766</v>
          </cell>
          <cell r="M396">
            <v>40.4873</v>
          </cell>
          <cell r="N396">
            <v>31.6881</v>
          </cell>
          <cell r="O396">
            <v>31.3297</v>
          </cell>
          <cell r="P396">
            <v>172.6126</v>
          </cell>
          <cell r="Q396">
            <v>152.733</v>
          </cell>
          <cell r="R396">
            <v>933.6168999999998</v>
          </cell>
          <cell r="S396">
            <v>168.6907</v>
          </cell>
          <cell r="T396">
            <v>1.8147</v>
          </cell>
          <cell r="U396">
            <v>0.6421</v>
          </cell>
          <cell r="V396">
            <v>2.707</v>
          </cell>
          <cell r="W396">
            <v>0.6103</v>
          </cell>
          <cell r="X396">
            <v>2.0376</v>
          </cell>
          <cell r="Y396">
            <v>0.0208</v>
          </cell>
          <cell r="Z396">
            <v>0.2106</v>
          </cell>
          <cell r="AA396">
            <v>0.5193</v>
          </cell>
          <cell r="AB396">
            <v>1.6985</v>
          </cell>
          <cell r="AC396">
            <v>1.5156</v>
          </cell>
          <cell r="AD396">
            <v>2.829</v>
          </cell>
          <cell r="AE396">
            <v>8.081</v>
          </cell>
          <cell r="AF396">
            <v>22.6865</v>
          </cell>
        </row>
        <row r="397">
          <cell r="A397" t="str">
            <v>81984</v>
          </cell>
          <cell r="B397" t="str">
            <v>SCE</v>
          </cell>
          <cell r="D397">
            <v>8</v>
          </cell>
          <cell r="E397">
            <v>1984</v>
          </cell>
          <cell r="F397">
            <v>45.642</v>
          </cell>
          <cell r="G397">
            <v>24.8437</v>
          </cell>
          <cell r="H397">
            <v>144.0238</v>
          </cell>
          <cell r="I397">
            <v>38.5186</v>
          </cell>
          <cell r="J397">
            <v>160.8247</v>
          </cell>
          <cell r="K397">
            <v>8.0096</v>
          </cell>
          <cell r="L397">
            <v>87.0869</v>
          </cell>
          <cell r="M397">
            <v>40.924</v>
          </cell>
          <cell r="N397">
            <v>32.9065</v>
          </cell>
          <cell r="O397">
            <v>33.0162</v>
          </cell>
          <cell r="P397">
            <v>174.8839</v>
          </cell>
          <cell r="Q397">
            <v>158.0087</v>
          </cell>
          <cell r="R397">
            <v>948.6886000000001</v>
          </cell>
          <cell r="S397">
            <v>168.8343</v>
          </cell>
          <cell r="T397">
            <v>1.3549</v>
          </cell>
          <cell r="U397">
            <v>0.5578</v>
          </cell>
          <cell r="V397">
            <v>2.2838</v>
          </cell>
          <cell r="W397">
            <v>0.5197</v>
          </cell>
          <cell r="X397">
            <v>1.6371</v>
          </cell>
          <cell r="Y397">
            <v>0.0621</v>
          </cell>
          <cell r="Z397">
            <v>0.3011</v>
          </cell>
          <cell r="AA397">
            <v>0.4718</v>
          </cell>
          <cell r="AB397">
            <v>1.2304</v>
          </cell>
          <cell r="AC397">
            <v>1.8925</v>
          </cell>
          <cell r="AD397">
            <v>2.5074</v>
          </cell>
          <cell r="AE397">
            <v>5.6663</v>
          </cell>
          <cell r="AF397">
            <v>18.484900000000003</v>
          </cell>
        </row>
        <row r="398">
          <cell r="A398" t="str">
            <v>81985</v>
          </cell>
          <cell r="B398" t="str">
            <v>SCE</v>
          </cell>
          <cell r="D398">
            <v>8</v>
          </cell>
          <cell r="E398">
            <v>1985</v>
          </cell>
          <cell r="F398">
            <v>47.5327</v>
          </cell>
          <cell r="G398">
            <v>25.6654</v>
          </cell>
          <cell r="H398">
            <v>147.3932</v>
          </cell>
          <cell r="I398">
            <v>39.1758</v>
          </cell>
          <cell r="J398">
            <v>162.6208</v>
          </cell>
          <cell r="K398">
            <v>8.0096</v>
          </cell>
          <cell r="L398">
            <v>87.4791</v>
          </cell>
          <cell r="M398">
            <v>41.3344</v>
          </cell>
          <cell r="N398">
            <v>34.8979</v>
          </cell>
          <cell r="O398">
            <v>37.2502</v>
          </cell>
          <cell r="P398">
            <v>178.3938</v>
          </cell>
          <cell r="Q398">
            <v>164.3059</v>
          </cell>
          <cell r="R398">
            <v>974.0588</v>
          </cell>
          <cell r="S398">
            <v>170.6304</v>
          </cell>
          <cell r="T398">
            <v>1.9595</v>
          </cell>
          <cell r="U398">
            <v>0.8645</v>
          </cell>
          <cell r="V398">
            <v>4.0153</v>
          </cell>
          <cell r="W398">
            <v>0.8811</v>
          </cell>
          <cell r="X398">
            <v>3.4347</v>
          </cell>
          <cell r="Y398">
            <v>0.163</v>
          </cell>
          <cell r="Z398">
            <v>0.4916</v>
          </cell>
          <cell r="AA398">
            <v>0.4487</v>
          </cell>
          <cell r="AB398">
            <v>2.0039</v>
          </cell>
          <cell r="AC398">
            <v>4.4608</v>
          </cell>
          <cell r="AD398">
            <v>3.7672</v>
          </cell>
          <cell r="AE398">
            <v>6.7332</v>
          </cell>
          <cell r="AF398">
            <v>29.223499999999998</v>
          </cell>
        </row>
        <row r="399">
          <cell r="A399" t="str">
            <v>81986</v>
          </cell>
          <cell r="B399" t="str">
            <v>SCE</v>
          </cell>
          <cell r="D399">
            <v>8</v>
          </cell>
          <cell r="E399">
            <v>1986</v>
          </cell>
          <cell r="F399">
            <v>49.7554</v>
          </cell>
          <cell r="G399">
            <v>26.8091</v>
          </cell>
          <cell r="H399">
            <v>152.2685</v>
          </cell>
          <cell r="I399">
            <v>40.0909</v>
          </cell>
          <cell r="J399">
            <v>166.7044</v>
          </cell>
          <cell r="K399">
            <v>8.0096</v>
          </cell>
          <cell r="L399">
            <v>87.5366</v>
          </cell>
          <cell r="M399">
            <v>41.9838</v>
          </cell>
          <cell r="N399">
            <v>36.2213</v>
          </cell>
          <cell r="O399">
            <v>40.708</v>
          </cell>
          <cell r="P399">
            <v>183.7277</v>
          </cell>
          <cell r="Q399">
            <v>175.8587</v>
          </cell>
          <cell r="R399">
            <v>1009.674</v>
          </cell>
          <cell r="S399">
            <v>174.714</v>
          </cell>
          <cell r="T399">
            <v>2.3002</v>
          </cell>
          <cell r="U399">
            <v>1.1922</v>
          </cell>
          <cell r="V399">
            <v>5.5899</v>
          </cell>
          <cell r="W399">
            <v>1.1625</v>
          </cell>
          <cell r="X399">
            <v>5.8772</v>
          </cell>
          <cell r="Y399">
            <v>0.0159</v>
          </cell>
          <cell r="Z399">
            <v>0.1664</v>
          </cell>
          <cell r="AA399">
            <v>0.6913</v>
          </cell>
          <cell r="AB399">
            <v>1.338</v>
          </cell>
          <cell r="AC399">
            <v>3.7089</v>
          </cell>
          <cell r="AD399">
            <v>5.6161</v>
          </cell>
          <cell r="AE399">
            <v>12.0431</v>
          </cell>
          <cell r="AF399">
            <v>39.701699999999995</v>
          </cell>
        </row>
        <row r="400">
          <cell r="A400" t="str">
            <v>81987</v>
          </cell>
          <cell r="B400" t="str">
            <v>SCE</v>
          </cell>
          <cell r="D400">
            <v>8</v>
          </cell>
          <cell r="E400">
            <v>1987</v>
          </cell>
          <cell r="F400">
            <v>51.9407</v>
          </cell>
          <cell r="G400">
            <v>27.8409</v>
          </cell>
          <cell r="H400">
            <v>157.7681</v>
          </cell>
          <cell r="I400">
            <v>41.1778</v>
          </cell>
          <cell r="J400">
            <v>170.4818</v>
          </cell>
          <cell r="K400">
            <v>8.0096</v>
          </cell>
          <cell r="L400">
            <v>87.6526</v>
          </cell>
          <cell r="M400">
            <v>42.9171</v>
          </cell>
          <cell r="N400">
            <v>37.8574</v>
          </cell>
          <cell r="O400">
            <v>43.4076</v>
          </cell>
          <cell r="P400">
            <v>190.2194</v>
          </cell>
          <cell r="Q400">
            <v>185.7624</v>
          </cell>
          <cell r="R400">
            <v>1045.0354</v>
          </cell>
          <cell r="S400">
            <v>178.4914</v>
          </cell>
          <cell r="T400">
            <v>2.2721</v>
          </cell>
          <cell r="U400">
            <v>1.0865</v>
          </cell>
          <cell r="V400">
            <v>6.2876</v>
          </cell>
          <cell r="W400">
            <v>1.359</v>
          </cell>
          <cell r="X400">
            <v>5.7336</v>
          </cell>
          <cell r="Y400">
            <v>0.1108</v>
          </cell>
          <cell r="Z400">
            <v>0.2345</v>
          </cell>
          <cell r="AA400">
            <v>0.9793</v>
          </cell>
          <cell r="AB400">
            <v>1.6514</v>
          </cell>
          <cell r="AC400">
            <v>2.9728</v>
          </cell>
          <cell r="AD400">
            <v>6.8014</v>
          </cell>
          <cell r="AE400">
            <v>10.459</v>
          </cell>
          <cell r="AF400">
            <v>39.948</v>
          </cell>
        </row>
        <row r="401">
          <cell r="A401" t="str">
            <v>81988</v>
          </cell>
          <cell r="B401" t="str">
            <v>SCE</v>
          </cell>
          <cell r="D401">
            <v>8</v>
          </cell>
          <cell r="E401">
            <v>1988</v>
          </cell>
          <cell r="F401">
            <v>53.8531</v>
          </cell>
          <cell r="G401">
            <v>28.8127</v>
          </cell>
          <cell r="H401">
            <v>163.3269</v>
          </cell>
          <cell r="I401">
            <v>42.2878</v>
          </cell>
          <cell r="J401">
            <v>173.8774</v>
          </cell>
          <cell r="K401">
            <v>8.0096</v>
          </cell>
          <cell r="L401">
            <v>88.2839</v>
          </cell>
          <cell r="M401">
            <v>43.6406</v>
          </cell>
          <cell r="N401">
            <v>39.9746</v>
          </cell>
          <cell r="O401">
            <v>46.1903</v>
          </cell>
          <cell r="P401">
            <v>196.5285</v>
          </cell>
          <cell r="Q401">
            <v>193.9311</v>
          </cell>
          <cell r="R401">
            <v>1078.7164999999998</v>
          </cell>
          <cell r="S401">
            <v>181.887</v>
          </cell>
          <cell r="T401">
            <v>2.009</v>
          </cell>
          <cell r="U401">
            <v>1.0331</v>
          </cell>
          <cell r="V401">
            <v>6.4236</v>
          </cell>
          <cell r="W401">
            <v>1.4083</v>
          </cell>
          <cell r="X401">
            <v>5.5166</v>
          </cell>
          <cell r="Y401">
            <v>0.1707</v>
          </cell>
          <cell r="Z401">
            <v>0.761</v>
          </cell>
          <cell r="AA401">
            <v>0.7742</v>
          </cell>
          <cell r="AB401">
            <v>2.1342</v>
          </cell>
          <cell r="AC401">
            <v>3.0786</v>
          </cell>
          <cell r="AD401">
            <v>6.6481</v>
          </cell>
          <cell r="AE401">
            <v>8.7883</v>
          </cell>
          <cell r="AF401">
            <v>38.7457</v>
          </cell>
        </row>
        <row r="402">
          <cell r="A402" t="str">
            <v>81989</v>
          </cell>
          <cell r="B402" t="str">
            <v>SCE</v>
          </cell>
          <cell r="D402">
            <v>8</v>
          </cell>
          <cell r="E402">
            <v>1989</v>
          </cell>
          <cell r="F402">
            <v>55.6294</v>
          </cell>
          <cell r="G402">
            <v>29.9948</v>
          </cell>
          <cell r="H402">
            <v>169.0509</v>
          </cell>
          <cell r="I402">
            <v>43.3158</v>
          </cell>
          <cell r="J402">
            <v>179.1692</v>
          </cell>
          <cell r="K402">
            <v>8.0096</v>
          </cell>
          <cell r="L402">
            <v>88.8414</v>
          </cell>
          <cell r="M402">
            <v>45.229</v>
          </cell>
          <cell r="N402">
            <v>41.6745</v>
          </cell>
          <cell r="O402">
            <v>49.5673</v>
          </cell>
          <cell r="P402">
            <v>203.2624</v>
          </cell>
          <cell r="Q402">
            <v>203.0219</v>
          </cell>
          <cell r="R402">
            <v>1116.7662</v>
          </cell>
          <cell r="S402">
            <v>187.1788</v>
          </cell>
          <cell r="T402">
            <v>1.8833</v>
          </cell>
          <cell r="U402">
            <v>1.2505</v>
          </cell>
          <cell r="V402">
            <v>6.669</v>
          </cell>
          <cell r="W402">
            <v>1.3536</v>
          </cell>
          <cell r="X402">
            <v>7.5806</v>
          </cell>
          <cell r="Y402">
            <v>0.0708</v>
          </cell>
          <cell r="Z402">
            <v>0.6998</v>
          </cell>
          <cell r="AA402">
            <v>1.6436</v>
          </cell>
          <cell r="AB402">
            <v>1.7191</v>
          </cell>
          <cell r="AC402">
            <v>3.6971</v>
          </cell>
          <cell r="AD402">
            <v>7.1031</v>
          </cell>
          <cell r="AE402">
            <v>9.7809</v>
          </cell>
          <cell r="AF402">
            <v>43.4514</v>
          </cell>
        </row>
        <row r="403">
          <cell r="A403" t="str">
            <v>81990</v>
          </cell>
          <cell r="B403" t="str">
            <v>SCE</v>
          </cell>
          <cell r="D403">
            <v>8</v>
          </cell>
          <cell r="E403">
            <v>1990</v>
          </cell>
          <cell r="F403">
            <v>57.4405</v>
          </cell>
          <cell r="G403">
            <v>31.0685</v>
          </cell>
          <cell r="H403">
            <v>173.8943</v>
          </cell>
          <cell r="I403">
            <v>44.1954</v>
          </cell>
          <cell r="J403">
            <v>182.6763</v>
          </cell>
          <cell r="K403">
            <v>8.0096</v>
          </cell>
          <cell r="L403">
            <v>89.8833</v>
          </cell>
          <cell r="M403">
            <v>46.5271</v>
          </cell>
          <cell r="N403">
            <v>44.006</v>
          </cell>
          <cell r="O403">
            <v>50.8775</v>
          </cell>
          <cell r="P403">
            <v>210.1007</v>
          </cell>
          <cell r="Q403">
            <v>210.9686</v>
          </cell>
          <cell r="R403">
            <v>1149.6477999999997</v>
          </cell>
          <cell r="S403">
            <v>190.6859</v>
          </cell>
          <cell r="T403">
            <v>1.9294</v>
          </cell>
          <cell r="U403">
            <v>1.1504</v>
          </cell>
          <cell r="V403">
            <v>5.8723</v>
          </cell>
          <cell r="W403">
            <v>1.2334</v>
          </cell>
          <cell r="X403">
            <v>5.9671</v>
          </cell>
          <cell r="Y403">
            <v>0.0765</v>
          </cell>
          <cell r="Z403">
            <v>1.1971</v>
          </cell>
          <cell r="AA403">
            <v>1.3592</v>
          </cell>
          <cell r="AB403">
            <v>2.352</v>
          </cell>
          <cell r="AC403">
            <v>1.6554</v>
          </cell>
          <cell r="AD403">
            <v>7.2408</v>
          </cell>
          <cell r="AE403">
            <v>8.7171</v>
          </cell>
          <cell r="AF403">
            <v>38.7507</v>
          </cell>
        </row>
        <row r="404">
          <cell r="A404" t="str">
            <v>81991</v>
          </cell>
          <cell r="B404" t="str">
            <v>SCE</v>
          </cell>
          <cell r="D404">
            <v>8</v>
          </cell>
          <cell r="E404">
            <v>1991</v>
          </cell>
          <cell r="F404">
            <v>59.1295</v>
          </cell>
          <cell r="G404">
            <v>31.8342</v>
          </cell>
          <cell r="H404">
            <v>179.3739</v>
          </cell>
          <cell r="I404">
            <v>45.317</v>
          </cell>
          <cell r="J404">
            <v>184.7143</v>
          </cell>
          <cell r="K404">
            <v>8.0096</v>
          </cell>
          <cell r="L404">
            <v>90.6463</v>
          </cell>
          <cell r="M404">
            <v>47.4818</v>
          </cell>
          <cell r="N404">
            <v>45.5991</v>
          </cell>
          <cell r="O404">
            <v>52.4303</v>
          </cell>
          <cell r="P404">
            <v>214.986</v>
          </cell>
          <cell r="Q404">
            <v>217.339</v>
          </cell>
          <cell r="R404">
            <v>1176.861</v>
          </cell>
          <cell r="S404">
            <v>192.72390000000001</v>
          </cell>
          <cell r="T404">
            <v>1.8199</v>
          </cell>
          <cell r="U404">
            <v>0.8511</v>
          </cell>
          <cell r="V404">
            <v>6.5939</v>
          </cell>
          <cell r="W404">
            <v>1.5042</v>
          </cell>
          <cell r="X404">
            <v>4.6635</v>
          </cell>
          <cell r="Y404">
            <v>0.0398</v>
          </cell>
          <cell r="Z404">
            <v>0.9331</v>
          </cell>
          <cell r="AA404">
            <v>1.0212</v>
          </cell>
          <cell r="AB404">
            <v>1.6163</v>
          </cell>
          <cell r="AC404">
            <v>1.9202</v>
          </cell>
          <cell r="AD404">
            <v>5.3235</v>
          </cell>
          <cell r="AE404">
            <v>7.2263</v>
          </cell>
          <cell r="AF404">
            <v>33.513</v>
          </cell>
        </row>
        <row r="405">
          <cell r="A405" t="str">
            <v>81992</v>
          </cell>
          <cell r="B405" t="str">
            <v>SCE</v>
          </cell>
          <cell r="D405">
            <v>8</v>
          </cell>
          <cell r="E405">
            <v>1992</v>
          </cell>
          <cell r="F405">
            <v>60.1368</v>
          </cell>
          <cell r="G405">
            <v>32.3928</v>
          </cell>
          <cell r="H405">
            <v>182.6048</v>
          </cell>
          <cell r="I405">
            <v>45.919</v>
          </cell>
          <cell r="J405">
            <v>185.0139</v>
          </cell>
          <cell r="K405">
            <v>8.0096</v>
          </cell>
          <cell r="L405">
            <v>91.4675</v>
          </cell>
          <cell r="M405">
            <v>48.0967</v>
          </cell>
          <cell r="N405">
            <v>47.6504</v>
          </cell>
          <cell r="O405">
            <v>52.9277</v>
          </cell>
          <cell r="P405">
            <v>218.4745</v>
          </cell>
          <cell r="Q405">
            <v>220.8852</v>
          </cell>
          <cell r="R405">
            <v>1193.5789</v>
          </cell>
          <cell r="S405">
            <v>193.0235</v>
          </cell>
          <cell r="T405">
            <v>1.1513</v>
          </cell>
          <cell r="U405">
            <v>0.6533</v>
          </cell>
          <cell r="V405">
            <v>4.4339</v>
          </cell>
          <cell r="W405">
            <v>1.0144</v>
          </cell>
          <cell r="X405">
            <v>3.0861</v>
          </cell>
          <cell r="Y405">
            <v>0.0927</v>
          </cell>
          <cell r="Z405">
            <v>1.0063</v>
          </cell>
          <cell r="AA405">
            <v>0.6871</v>
          </cell>
          <cell r="AB405">
            <v>2.0758</v>
          </cell>
          <cell r="AC405">
            <v>0.889</v>
          </cell>
          <cell r="AD405">
            <v>3.9629</v>
          </cell>
          <cell r="AE405">
            <v>4.4945</v>
          </cell>
          <cell r="AF405">
            <v>23.5473</v>
          </cell>
        </row>
        <row r="406">
          <cell r="A406" t="str">
            <v>81993</v>
          </cell>
          <cell r="B406" t="str">
            <v>SCE</v>
          </cell>
          <cell r="D406">
            <v>8</v>
          </cell>
          <cell r="E406">
            <v>1993</v>
          </cell>
          <cell r="F406">
            <v>60.7957</v>
          </cell>
          <cell r="G406">
            <v>32.7216</v>
          </cell>
          <cell r="H406">
            <v>184.6767</v>
          </cell>
          <cell r="I406">
            <v>46.3075</v>
          </cell>
          <cell r="J406">
            <v>185.0139</v>
          </cell>
          <cell r="K406">
            <v>8.0096</v>
          </cell>
          <cell r="L406">
            <v>92.011</v>
          </cell>
          <cell r="M406">
            <v>48.8025</v>
          </cell>
          <cell r="N406">
            <v>48.8117</v>
          </cell>
          <cell r="O406">
            <v>52.9277</v>
          </cell>
          <cell r="P406">
            <v>222.9131</v>
          </cell>
          <cell r="Q406">
            <v>221.0477</v>
          </cell>
          <cell r="R406">
            <v>1204.0386999999998</v>
          </cell>
          <cell r="S406">
            <v>193.0235</v>
          </cell>
          <cell r="T406">
            <v>0.8165</v>
          </cell>
          <cell r="U406">
            <v>0.4338</v>
          </cell>
          <cell r="V406">
            <v>3.3616</v>
          </cell>
          <cell r="W406">
            <v>0.8299</v>
          </cell>
          <cell r="X406">
            <v>1.3001</v>
          </cell>
          <cell r="Y406">
            <v>0.1592</v>
          </cell>
          <cell r="Z406">
            <v>0.7456</v>
          </cell>
          <cell r="AA406">
            <v>0.7841</v>
          </cell>
          <cell r="AB406">
            <v>1.1886</v>
          </cell>
          <cell r="AC406">
            <v>0.1799</v>
          </cell>
          <cell r="AD406">
            <v>4.9527</v>
          </cell>
          <cell r="AE406">
            <v>1.2095</v>
          </cell>
          <cell r="AF406">
            <v>15.961500000000003</v>
          </cell>
        </row>
        <row r="407">
          <cell r="A407" t="str">
            <v>81994</v>
          </cell>
          <cell r="B407" t="str">
            <v>SCE</v>
          </cell>
          <cell r="D407">
            <v>8</v>
          </cell>
          <cell r="E407">
            <v>1994</v>
          </cell>
          <cell r="F407">
            <v>61.3783</v>
          </cell>
          <cell r="G407">
            <v>33.0057</v>
          </cell>
          <cell r="H407">
            <v>186.236</v>
          </cell>
          <cell r="I407">
            <v>46.5759</v>
          </cell>
          <cell r="J407">
            <v>185.0139</v>
          </cell>
          <cell r="K407">
            <v>8.0096</v>
          </cell>
          <cell r="L407">
            <v>92.9305</v>
          </cell>
          <cell r="M407">
            <v>49.8244</v>
          </cell>
          <cell r="N407">
            <v>50.0783</v>
          </cell>
          <cell r="O407">
            <v>52.9277</v>
          </cell>
          <cell r="P407">
            <v>225.1761</v>
          </cell>
          <cell r="Q407">
            <v>221.0482</v>
          </cell>
          <cell r="R407">
            <v>1212.2045999999998</v>
          </cell>
          <cell r="S407">
            <v>193.0235</v>
          </cell>
          <cell r="T407">
            <v>0.7549</v>
          </cell>
          <cell r="U407">
            <v>0.4002</v>
          </cell>
          <cell r="V407">
            <v>2.9362</v>
          </cell>
          <cell r="W407">
            <v>0.7386</v>
          </cell>
          <cell r="X407">
            <v>0.9015</v>
          </cell>
          <cell r="Y407">
            <v>0.3516</v>
          </cell>
          <cell r="Z407">
            <v>1.1395</v>
          </cell>
          <cell r="AA407">
            <v>1.1075</v>
          </cell>
          <cell r="AB407">
            <v>1.2955</v>
          </cell>
          <cell r="AC407">
            <v>0.0599</v>
          </cell>
          <cell r="AD407">
            <v>2.8222</v>
          </cell>
          <cell r="AE407">
            <v>1.1527</v>
          </cell>
          <cell r="AF407">
            <v>13.660300000000003</v>
          </cell>
        </row>
        <row r="408">
          <cell r="A408" t="str">
            <v>81995</v>
          </cell>
          <cell r="B408" t="str">
            <v>SCE</v>
          </cell>
          <cell r="D408">
            <v>8</v>
          </cell>
          <cell r="E408">
            <v>1995</v>
          </cell>
          <cell r="F408">
            <v>61.7873</v>
          </cell>
          <cell r="G408">
            <v>33.2212</v>
          </cell>
          <cell r="H408">
            <v>187.8852</v>
          </cell>
          <cell r="I408">
            <v>46.8717</v>
          </cell>
          <cell r="J408">
            <v>185.0139</v>
          </cell>
          <cell r="K408">
            <v>8.0096</v>
          </cell>
          <cell r="L408">
            <v>93.9578</v>
          </cell>
          <cell r="M408">
            <v>50.1673</v>
          </cell>
          <cell r="N408">
            <v>50.7006</v>
          </cell>
          <cell r="O408">
            <v>52.9277</v>
          </cell>
          <cell r="P408">
            <v>226.3275</v>
          </cell>
          <cell r="Q408">
            <v>221.0482</v>
          </cell>
          <cell r="R408">
            <v>1217.918</v>
          </cell>
          <cell r="S408">
            <v>193.0235</v>
          </cell>
          <cell r="T408">
            <v>0.5971</v>
          </cell>
          <cell r="U408">
            <v>0.3437</v>
          </cell>
          <cell r="V408">
            <v>3.1126</v>
          </cell>
          <cell r="W408">
            <v>0.7942</v>
          </cell>
          <cell r="X408">
            <v>0.7638</v>
          </cell>
          <cell r="Y408">
            <v>0.3167</v>
          </cell>
          <cell r="Z408">
            <v>1.2674</v>
          </cell>
          <cell r="AA408">
            <v>0.4365</v>
          </cell>
          <cell r="AB408">
            <v>0.654</v>
          </cell>
          <cell r="AC408">
            <v>0.1545</v>
          </cell>
          <cell r="AD408">
            <v>1.7557</v>
          </cell>
          <cell r="AE408">
            <v>1.2247</v>
          </cell>
          <cell r="AF408">
            <v>11.420900000000001</v>
          </cell>
        </row>
        <row r="409">
          <cell r="A409" t="str">
            <v>81996</v>
          </cell>
          <cell r="B409" t="str">
            <v>SCE</v>
          </cell>
          <cell r="D409">
            <v>8</v>
          </cell>
          <cell r="E409">
            <v>1996</v>
          </cell>
          <cell r="F409">
            <v>62.2759</v>
          </cell>
          <cell r="G409">
            <v>33.5404</v>
          </cell>
          <cell r="H409">
            <v>188.6365</v>
          </cell>
          <cell r="I409">
            <v>46.8894</v>
          </cell>
          <cell r="J409">
            <v>185.0139</v>
          </cell>
          <cell r="K409">
            <v>8.0096</v>
          </cell>
          <cell r="L409">
            <v>94.1857</v>
          </cell>
          <cell r="M409">
            <v>51.0612</v>
          </cell>
          <cell r="N409">
            <v>51.1359</v>
          </cell>
          <cell r="O409">
            <v>52.9277</v>
          </cell>
          <cell r="P409">
            <v>228.7185</v>
          </cell>
          <cell r="Q409">
            <v>221.0482</v>
          </cell>
          <cell r="R409">
            <v>1223.4429</v>
          </cell>
          <cell r="S409">
            <v>193.0235</v>
          </cell>
          <cell r="T409">
            <v>0.6933</v>
          </cell>
          <cell r="U409">
            <v>0.4605</v>
          </cell>
          <cell r="V409">
            <v>2.2991</v>
          </cell>
          <cell r="W409">
            <v>0.5432</v>
          </cell>
          <cell r="X409">
            <v>1.3064</v>
          </cell>
          <cell r="Y409">
            <v>0.1351</v>
          </cell>
          <cell r="Z409">
            <v>0.4893</v>
          </cell>
          <cell r="AA409">
            <v>0.9952</v>
          </cell>
          <cell r="AB409">
            <v>0.4693</v>
          </cell>
          <cell r="AC409">
            <v>0.0816</v>
          </cell>
          <cell r="AD409">
            <v>3.0448</v>
          </cell>
          <cell r="AE409">
            <v>0.7329</v>
          </cell>
          <cell r="AF409">
            <v>11.2507</v>
          </cell>
        </row>
        <row r="410">
          <cell r="A410" t="str">
            <v>81997</v>
          </cell>
          <cell r="B410" t="str">
            <v>SCE</v>
          </cell>
          <cell r="D410">
            <v>8</v>
          </cell>
          <cell r="E410">
            <v>1997</v>
          </cell>
          <cell r="F410">
            <v>62.3977</v>
          </cell>
          <cell r="G410">
            <v>33.7942</v>
          </cell>
          <cell r="H410">
            <v>190.2437</v>
          </cell>
          <cell r="I410">
            <v>47.1473</v>
          </cell>
          <cell r="J410">
            <v>185.0139</v>
          </cell>
          <cell r="K410">
            <v>8.0096</v>
          </cell>
          <cell r="L410">
            <v>94.4036</v>
          </cell>
          <cell r="M410">
            <v>51.397</v>
          </cell>
          <cell r="N410">
            <v>51.5506</v>
          </cell>
          <cell r="O410">
            <v>52.9277</v>
          </cell>
          <cell r="P410">
            <v>230.4311</v>
          </cell>
          <cell r="Q410">
            <v>221.0482</v>
          </cell>
          <cell r="R410">
            <v>1228.3646</v>
          </cell>
          <cell r="S410">
            <v>193.0235</v>
          </cell>
          <cell r="T410">
            <v>0.3441</v>
          </cell>
          <cell r="U410">
            <v>0.409</v>
          </cell>
          <cell r="V410">
            <v>3.2347</v>
          </cell>
          <cell r="W410">
            <v>0.8084</v>
          </cell>
          <cell r="X410">
            <v>1.084</v>
          </cell>
          <cell r="Y410">
            <v>0.0394</v>
          </cell>
          <cell r="Z410">
            <v>0.5016</v>
          </cell>
          <cell r="AA410">
            <v>0.4466</v>
          </cell>
          <cell r="AB410">
            <v>0.4515</v>
          </cell>
          <cell r="AC410">
            <v>0.152</v>
          </cell>
          <cell r="AD410">
            <v>2.4217</v>
          </cell>
          <cell r="AE410">
            <v>1.3824</v>
          </cell>
          <cell r="AF410">
            <v>11.275400000000001</v>
          </cell>
        </row>
        <row r="411">
          <cell r="A411" t="str">
            <v>81998</v>
          </cell>
          <cell r="B411" t="str">
            <v>SCE</v>
          </cell>
          <cell r="D411">
            <v>8</v>
          </cell>
          <cell r="E411">
            <v>1998</v>
          </cell>
          <cell r="F411">
            <v>62.7346</v>
          </cell>
          <cell r="G411">
            <v>34.2683</v>
          </cell>
          <cell r="H411">
            <v>192.9057</v>
          </cell>
          <cell r="I411">
            <v>47.6284</v>
          </cell>
          <cell r="J411">
            <v>185.0139</v>
          </cell>
          <cell r="K411">
            <v>8.0096</v>
          </cell>
          <cell r="L411">
            <v>94.6164</v>
          </cell>
          <cell r="M411">
            <v>51.8972</v>
          </cell>
          <cell r="N411">
            <v>52.1413</v>
          </cell>
          <cell r="O411">
            <v>52.9277</v>
          </cell>
          <cell r="P411">
            <v>232.7341</v>
          </cell>
          <cell r="Q411">
            <v>221.0482</v>
          </cell>
          <cell r="R411">
            <v>1235.9253999999999</v>
          </cell>
          <cell r="S411">
            <v>193.0235</v>
          </cell>
          <cell r="T411">
            <v>0.5772</v>
          </cell>
          <cell r="U411">
            <v>0.6442</v>
          </cell>
          <cell r="V411">
            <v>4.3662</v>
          </cell>
          <cell r="W411">
            <v>1.0549</v>
          </cell>
          <cell r="X411">
            <v>2.0822</v>
          </cell>
          <cell r="Y411">
            <v>0.0417</v>
          </cell>
          <cell r="Z411">
            <v>0.5212</v>
          </cell>
          <cell r="AA411">
            <v>0.6201</v>
          </cell>
          <cell r="AB411">
            <v>0.6309</v>
          </cell>
          <cell r="AC411">
            <v>0.4626</v>
          </cell>
          <cell r="AD411">
            <v>3.0692</v>
          </cell>
          <cell r="AE411">
            <v>1.4933</v>
          </cell>
          <cell r="AF411">
            <v>15.563700000000003</v>
          </cell>
        </row>
        <row r="412">
          <cell r="A412" t="str">
            <v>81999</v>
          </cell>
          <cell r="B412" t="str">
            <v>SCE</v>
          </cell>
          <cell r="D412">
            <v>8</v>
          </cell>
          <cell r="E412">
            <v>1999</v>
          </cell>
          <cell r="F412">
            <v>63.1485</v>
          </cell>
          <cell r="G412">
            <v>34.9455</v>
          </cell>
          <cell r="H412">
            <v>196.0788</v>
          </cell>
          <cell r="I412">
            <v>48.2049</v>
          </cell>
          <cell r="J412">
            <v>185.0139</v>
          </cell>
          <cell r="K412">
            <v>8.0096</v>
          </cell>
          <cell r="L412">
            <v>95.303</v>
          </cell>
          <cell r="M412">
            <v>52.5456</v>
          </cell>
          <cell r="N412">
            <v>52.6167</v>
          </cell>
          <cell r="O412">
            <v>52.9277</v>
          </cell>
          <cell r="P412">
            <v>235.8477</v>
          </cell>
          <cell r="Q412">
            <v>221.0482</v>
          </cell>
          <cell r="R412">
            <v>1245.6901</v>
          </cell>
          <cell r="S412">
            <v>193.0235</v>
          </cell>
          <cell r="T412">
            <v>0.6733</v>
          </cell>
          <cell r="U412">
            <v>0.8631</v>
          </cell>
          <cell r="V412">
            <v>4.9485</v>
          </cell>
          <cell r="W412">
            <v>1.1712</v>
          </cell>
          <cell r="X412">
            <v>2.7773</v>
          </cell>
          <cell r="Y412">
            <v>0.1101</v>
          </cell>
          <cell r="Z412">
            <v>1.0216</v>
          </cell>
          <cell r="AA412">
            <v>0.779</v>
          </cell>
          <cell r="AB412">
            <v>0.5195</v>
          </cell>
          <cell r="AC412">
            <v>0.8877</v>
          </cell>
          <cell r="AD412">
            <v>3.9418</v>
          </cell>
          <cell r="AE412">
            <v>2.3489</v>
          </cell>
          <cell r="AF412">
            <v>20.041999999999998</v>
          </cell>
        </row>
        <row r="413">
          <cell r="A413" t="str">
            <v>82000</v>
          </cell>
          <cell r="B413" t="str">
            <v>SCE</v>
          </cell>
          <cell r="D413">
            <v>8</v>
          </cell>
          <cell r="E413">
            <v>2000</v>
          </cell>
          <cell r="F413">
            <v>63.8355</v>
          </cell>
          <cell r="G413">
            <v>36.0038</v>
          </cell>
          <cell r="H413">
            <v>199.5863</v>
          </cell>
          <cell r="I413">
            <v>48.6521</v>
          </cell>
          <cell r="J413">
            <v>185.0139</v>
          </cell>
          <cell r="K413">
            <v>8.0096</v>
          </cell>
          <cell r="L413">
            <v>96.0457</v>
          </cell>
          <cell r="M413">
            <v>54.1702</v>
          </cell>
          <cell r="N413">
            <v>53.4085</v>
          </cell>
          <cell r="O413">
            <v>52.9277</v>
          </cell>
          <cell r="P413">
            <v>241.7753</v>
          </cell>
          <cell r="Q413">
            <v>225.6753</v>
          </cell>
          <cell r="R413">
            <v>1265.1039</v>
          </cell>
          <cell r="S413">
            <v>193.0235</v>
          </cell>
          <cell r="T413">
            <v>0.9663</v>
          </cell>
          <cell r="U413">
            <v>1.2607</v>
          </cell>
          <cell r="V413">
            <v>5.3476</v>
          </cell>
          <cell r="W413">
            <v>1.0599</v>
          </cell>
          <cell r="X413">
            <v>6.5136</v>
          </cell>
          <cell r="Y413">
            <v>0.0788</v>
          </cell>
          <cell r="Z413">
            <v>1.107</v>
          </cell>
          <cell r="AA413">
            <v>1.7666</v>
          </cell>
          <cell r="AB413">
            <v>0.8398</v>
          </cell>
          <cell r="AC413">
            <v>0.8857</v>
          </cell>
          <cell r="AD413">
            <v>6.822</v>
          </cell>
          <cell r="AE413">
            <v>7.0163</v>
          </cell>
          <cell r="AF413">
            <v>33.6643</v>
          </cell>
        </row>
        <row r="414">
          <cell r="A414" t="str">
            <v>82001</v>
          </cell>
          <cell r="B414" t="str">
            <v>SCE</v>
          </cell>
          <cell r="D414">
            <v>8</v>
          </cell>
          <cell r="E414">
            <v>2001</v>
          </cell>
          <cell r="F414">
            <v>64.362</v>
          </cell>
          <cell r="G414">
            <v>36.7779</v>
          </cell>
          <cell r="H414">
            <v>202.6775</v>
          </cell>
          <cell r="I414">
            <v>49.0267</v>
          </cell>
          <cell r="J414">
            <v>185.0139</v>
          </cell>
          <cell r="K414">
            <v>8.0096</v>
          </cell>
          <cell r="L414">
            <v>96.906</v>
          </cell>
          <cell r="M414">
            <v>55.5401</v>
          </cell>
          <cell r="N414">
            <v>54.0521</v>
          </cell>
          <cell r="O414">
            <v>54.4544</v>
          </cell>
          <cell r="P414">
            <v>246.7247</v>
          </cell>
          <cell r="Q414">
            <v>227.8577</v>
          </cell>
          <cell r="R414">
            <v>1281.4026000000001</v>
          </cell>
          <cell r="S414">
            <v>193.0235</v>
          </cell>
          <cell r="T414">
            <v>0.8264</v>
          </cell>
          <cell r="U414">
            <v>0.9939</v>
          </cell>
          <cell r="V414">
            <v>4.9893</v>
          </cell>
          <cell r="W414">
            <v>1.0023</v>
          </cell>
          <cell r="X414">
            <v>5.8486</v>
          </cell>
          <cell r="Y414">
            <v>0.1779</v>
          </cell>
          <cell r="Z414">
            <v>1.2555</v>
          </cell>
          <cell r="AA414">
            <v>1.525</v>
          </cell>
          <cell r="AB414">
            <v>0.6963</v>
          </cell>
          <cell r="AC414">
            <v>2.9925</v>
          </cell>
          <cell r="AD414">
            <v>5.9161</v>
          </cell>
          <cell r="AE414">
            <v>4.2726</v>
          </cell>
          <cell r="AF414">
            <v>30.496399999999998</v>
          </cell>
        </row>
        <row r="415">
          <cell r="A415" t="str">
            <v>82002</v>
          </cell>
          <cell r="B415" t="str">
            <v>SCE</v>
          </cell>
          <cell r="D415">
            <v>8</v>
          </cell>
          <cell r="E415">
            <v>2002</v>
          </cell>
          <cell r="F415">
            <v>65.3318</v>
          </cell>
          <cell r="G415">
            <v>37.1989</v>
          </cell>
          <cell r="H415">
            <v>204.875</v>
          </cell>
          <cell r="I415">
            <v>49.4003</v>
          </cell>
          <cell r="J415">
            <v>187.8054</v>
          </cell>
          <cell r="K415">
            <v>8.0112</v>
          </cell>
          <cell r="L415">
            <v>99.0724</v>
          </cell>
          <cell r="M415">
            <v>56.3794</v>
          </cell>
          <cell r="N415">
            <v>54.7647</v>
          </cell>
          <cell r="O415">
            <v>55.2783</v>
          </cell>
          <cell r="P415">
            <v>250.4462</v>
          </cell>
          <cell r="Q415">
            <v>232.0379</v>
          </cell>
          <cell r="R415">
            <v>1300.6015000000002</v>
          </cell>
          <cell r="S415">
            <v>195.8166</v>
          </cell>
          <cell r="T415">
            <v>1.2906</v>
          </cell>
          <cell r="U415">
            <v>0.6581</v>
          </cell>
          <cell r="V415">
            <v>4.1464</v>
          </cell>
          <cell r="W415">
            <v>1.0132</v>
          </cell>
          <cell r="X415">
            <v>13.8076</v>
          </cell>
          <cell r="Y415">
            <v>1.4084</v>
          </cell>
          <cell r="Z415">
            <v>2.5947</v>
          </cell>
          <cell r="AA415">
            <v>1.0074</v>
          </cell>
          <cell r="AB415">
            <v>0.7698</v>
          </cell>
          <cell r="AC415">
            <v>1.3576</v>
          </cell>
          <cell r="AD415">
            <v>4.7604</v>
          </cell>
          <cell r="AE415">
            <v>6.4131</v>
          </cell>
          <cell r="AF415">
            <v>39.2273</v>
          </cell>
        </row>
        <row r="416">
          <cell r="A416" t="str">
            <v>82003</v>
          </cell>
          <cell r="B416" t="str">
            <v>SCE</v>
          </cell>
          <cell r="D416">
            <v>8</v>
          </cell>
          <cell r="E416">
            <v>2003</v>
          </cell>
          <cell r="F416">
            <v>66.408</v>
          </cell>
          <cell r="G416">
            <v>37.6179</v>
          </cell>
          <cell r="H416">
            <v>207.0437</v>
          </cell>
          <cell r="I416">
            <v>49.7576</v>
          </cell>
          <cell r="J416">
            <v>190.899</v>
          </cell>
          <cell r="K416">
            <v>8.0157</v>
          </cell>
          <cell r="L416">
            <v>101.2136</v>
          </cell>
          <cell r="M416">
            <v>57.3081</v>
          </cell>
          <cell r="N416">
            <v>55.4243</v>
          </cell>
          <cell r="O416">
            <v>56.1889</v>
          </cell>
          <cell r="P416">
            <v>254.5718</v>
          </cell>
          <cell r="Q416">
            <v>232.0379</v>
          </cell>
          <cell r="R416">
            <v>1316.4865000000002</v>
          </cell>
          <cell r="S416">
            <v>198.9147</v>
          </cell>
          <cell r="T416">
            <v>1.4193</v>
          </cell>
          <cell r="U416">
            <v>0.6736</v>
          </cell>
          <cell r="V416">
            <v>4.1617</v>
          </cell>
          <cell r="W416">
            <v>1.0062</v>
          </cell>
          <cell r="X416">
            <v>6.5883</v>
          </cell>
          <cell r="Y416">
            <v>0.2325</v>
          </cell>
          <cell r="Z416">
            <v>2.6063</v>
          </cell>
          <cell r="AA416">
            <v>1.1102</v>
          </cell>
          <cell r="AB416">
            <v>0.7221</v>
          </cell>
          <cell r="AC416">
            <v>1.4443</v>
          </cell>
          <cell r="AD416">
            <v>5.24</v>
          </cell>
          <cell r="AE416">
            <v>2.3787</v>
          </cell>
          <cell r="AF416">
            <v>27.583199999999994</v>
          </cell>
        </row>
        <row r="417">
          <cell r="A417" t="str">
            <v>82004</v>
          </cell>
          <cell r="B417" t="str">
            <v>SCE</v>
          </cell>
          <cell r="D417">
            <v>8</v>
          </cell>
          <cell r="E417">
            <v>2004</v>
          </cell>
          <cell r="F417">
            <v>67.468</v>
          </cell>
          <cell r="G417">
            <v>38.0272</v>
          </cell>
          <cell r="H417">
            <v>209.1109</v>
          </cell>
          <cell r="I417">
            <v>50.1018</v>
          </cell>
          <cell r="J417">
            <v>193.946</v>
          </cell>
          <cell r="K417">
            <v>8.016</v>
          </cell>
          <cell r="L417">
            <v>102.3001</v>
          </cell>
          <cell r="M417">
            <v>58.2228</v>
          </cell>
          <cell r="N417">
            <v>56.6036</v>
          </cell>
          <cell r="O417">
            <v>57.0857</v>
          </cell>
          <cell r="P417">
            <v>258.6351</v>
          </cell>
          <cell r="Q417">
            <v>232.0379</v>
          </cell>
          <cell r="R417">
            <v>1331.5551</v>
          </cell>
          <cell r="S417">
            <v>201.962</v>
          </cell>
          <cell r="T417">
            <v>1.4259</v>
          </cell>
          <cell r="U417">
            <v>0.6821</v>
          </cell>
          <cell r="V417">
            <v>4.1002</v>
          </cell>
          <cell r="W417">
            <v>0.9998</v>
          </cell>
          <cell r="X417">
            <v>6.4733</v>
          </cell>
          <cell r="Y417">
            <v>0.2215</v>
          </cell>
          <cell r="Z417">
            <v>1.5894</v>
          </cell>
          <cell r="AA417">
            <v>1.1112</v>
          </cell>
          <cell r="AB417">
            <v>1.2473</v>
          </cell>
          <cell r="AC417">
            <v>1.4307</v>
          </cell>
          <cell r="AD417">
            <v>5.2586</v>
          </cell>
          <cell r="AE417">
            <v>2.5141</v>
          </cell>
          <cell r="AF417">
            <v>27.054100000000002</v>
          </cell>
        </row>
        <row r="418">
          <cell r="A418" t="str">
            <v>82005</v>
          </cell>
          <cell r="B418" t="str">
            <v>SCE</v>
          </cell>
          <cell r="D418">
            <v>8</v>
          </cell>
          <cell r="E418">
            <v>2005</v>
          </cell>
          <cell r="F418">
            <v>68.122</v>
          </cell>
          <cell r="G418">
            <v>38.4247</v>
          </cell>
          <cell r="H418">
            <v>211.0888</v>
          </cell>
          <cell r="I418">
            <v>50.4319</v>
          </cell>
          <cell r="J418">
            <v>195.8262</v>
          </cell>
          <cell r="K418">
            <v>8.016</v>
          </cell>
          <cell r="L418">
            <v>103.3882</v>
          </cell>
          <cell r="M418">
            <v>58.7873</v>
          </cell>
          <cell r="N418">
            <v>57.7961</v>
          </cell>
          <cell r="O418">
            <v>57.6391</v>
          </cell>
          <cell r="P418">
            <v>261.1424</v>
          </cell>
          <cell r="Q418">
            <v>232.0379</v>
          </cell>
          <cell r="R418">
            <v>1342.7006</v>
          </cell>
          <cell r="S418">
            <v>203.8422</v>
          </cell>
          <cell r="T418">
            <v>1.0437</v>
          </cell>
          <cell r="U418">
            <v>0.6886</v>
          </cell>
          <cell r="V418">
            <v>4.0466</v>
          </cell>
          <cell r="W418">
            <v>0.99</v>
          </cell>
          <cell r="X418">
            <v>5.2306</v>
          </cell>
          <cell r="Y418">
            <v>0.2141</v>
          </cell>
          <cell r="Z418">
            <v>1.6299</v>
          </cell>
          <cell r="AA418">
            <v>0.7768</v>
          </cell>
          <cell r="AB418">
            <v>1.2671</v>
          </cell>
          <cell r="AC418">
            <v>1.0862</v>
          </cell>
          <cell r="AD418">
            <v>3.7868</v>
          </cell>
          <cell r="AE418">
            <v>2.648</v>
          </cell>
          <cell r="AF418">
            <v>23.4084</v>
          </cell>
        </row>
        <row r="419">
          <cell r="A419" t="str">
            <v>82006</v>
          </cell>
          <cell r="B419" t="str">
            <v>SCE</v>
          </cell>
          <cell r="D419">
            <v>8</v>
          </cell>
          <cell r="E419">
            <v>2006</v>
          </cell>
          <cell r="F419">
            <v>68.7883</v>
          </cell>
          <cell r="G419">
            <v>38.8139</v>
          </cell>
          <cell r="H419">
            <v>213.0044</v>
          </cell>
          <cell r="I419">
            <v>50.7522</v>
          </cell>
          <cell r="J419">
            <v>197.7416</v>
          </cell>
          <cell r="K419">
            <v>8.016</v>
          </cell>
          <cell r="L419">
            <v>104.5515</v>
          </cell>
          <cell r="M419">
            <v>59.3623</v>
          </cell>
          <cell r="N419">
            <v>58.9964</v>
          </cell>
          <cell r="O419">
            <v>58.2029</v>
          </cell>
          <cell r="P419">
            <v>263.6966</v>
          </cell>
          <cell r="Q419">
            <v>232.0379</v>
          </cell>
          <cell r="R419">
            <v>1353.9640000000002</v>
          </cell>
          <cell r="S419">
            <v>205.7576</v>
          </cell>
          <cell r="T419">
            <v>1.0804</v>
          </cell>
          <cell r="U419">
            <v>0.6989</v>
          </cell>
          <cell r="V419">
            <v>4.0175</v>
          </cell>
          <cell r="W419">
            <v>0.9828</v>
          </cell>
          <cell r="X419">
            <v>5.1773</v>
          </cell>
          <cell r="Y419">
            <v>0.2061</v>
          </cell>
          <cell r="Z419">
            <v>1.7478</v>
          </cell>
          <cell r="AA419">
            <v>0.8039</v>
          </cell>
          <cell r="AB419">
            <v>1.2815</v>
          </cell>
          <cell r="AC419">
            <v>1.0946</v>
          </cell>
          <cell r="AD419">
            <v>3.9193</v>
          </cell>
          <cell r="AE419">
            <v>2.7745</v>
          </cell>
          <cell r="AF419">
            <v>23.7846</v>
          </cell>
        </row>
        <row r="420">
          <cell r="A420" t="str">
            <v>82007</v>
          </cell>
          <cell r="B420" t="str">
            <v>SCE</v>
          </cell>
          <cell r="D420">
            <v>8</v>
          </cell>
          <cell r="E420">
            <v>2007</v>
          </cell>
          <cell r="F420">
            <v>68.7883</v>
          </cell>
          <cell r="G420">
            <v>39.1962</v>
          </cell>
          <cell r="H420">
            <v>214.8658</v>
          </cell>
          <cell r="I420">
            <v>51.0639</v>
          </cell>
          <cell r="J420">
            <v>197.7416</v>
          </cell>
          <cell r="K420">
            <v>8.016</v>
          </cell>
          <cell r="L420">
            <v>105.6985</v>
          </cell>
          <cell r="M420">
            <v>59.3623</v>
          </cell>
          <cell r="N420">
            <v>58.9964</v>
          </cell>
          <cell r="O420">
            <v>58.2029</v>
          </cell>
          <cell r="P420">
            <v>263.6966</v>
          </cell>
          <cell r="Q420">
            <v>232.0379</v>
          </cell>
          <cell r="R420">
            <v>1357.6663999999998</v>
          </cell>
          <cell r="S420">
            <v>205.7576</v>
          </cell>
          <cell r="T420">
            <v>0.4403</v>
          </cell>
          <cell r="U420">
            <v>0.7103</v>
          </cell>
          <cell r="V420">
            <v>3.9955</v>
          </cell>
          <cell r="W420">
            <v>0.9756</v>
          </cell>
          <cell r="X420">
            <v>3.1671</v>
          </cell>
          <cell r="Y420">
            <v>0.1974</v>
          </cell>
          <cell r="Z420">
            <v>1.7765</v>
          </cell>
          <cell r="AA420">
            <v>0.2468</v>
          </cell>
          <cell r="AB420">
            <v>0.0883</v>
          </cell>
          <cell r="AC420">
            <v>0.5292</v>
          </cell>
          <cell r="AD420">
            <v>1.4555</v>
          </cell>
          <cell r="AE420">
            <v>2.8921</v>
          </cell>
          <cell r="AF420">
            <v>16.474600000000002</v>
          </cell>
        </row>
        <row r="421">
          <cell r="A421" t="str">
            <v>82008</v>
          </cell>
          <cell r="B421" t="str">
            <v>SCE</v>
          </cell>
          <cell r="D421">
            <v>8</v>
          </cell>
          <cell r="E421">
            <v>2008</v>
          </cell>
          <cell r="F421">
            <v>68.7883</v>
          </cell>
          <cell r="G421">
            <v>39.5723</v>
          </cell>
          <cell r="H421">
            <v>216.6792</v>
          </cell>
          <cell r="I421">
            <v>51.3679</v>
          </cell>
          <cell r="J421">
            <v>197.7416</v>
          </cell>
          <cell r="K421">
            <v>8.0162</v>
          </cell>
          <cell r="L421">
            <v>106.8461</v>
          </cell>
          <cell r="M421">
            <v>59.3623</v>
          </cell>
          <cell r="N421">
            <v>58.9964</v>
          </cell>
          <cell r="O421">
            <v>58.2029</v>
          </cell>
          <cell r="P421">
            <v>263.6966</v>
          </cell>
          <cell r="Q421">
            <v>232.0379</v>
          </cell>
          <cell r="R421">
            <v>1361.3077</v>
          </cell>
          <cell r="S421">
            <v>205.7578</v>
          </cell>
          <cell r="T421">
            <v>0.4672</v>
          </cell>
          <cell r="U421">
            <v>0.7226</v>
          </cell>
          <cell r="V421">
            <v>3.9805</v>
          </cell>
          <cell r="W421">
            <v>0.9685</v>
          </cell>
          <cell r="X421">
            <v>3.0663</v>
          </cell>
          <cell r="Y421">
            <v>0.1884</v>
          </cell>
          <cell r="Z421">
            <v>1.8244</v>
          </cell>
          <cell r="AA421">
            <v>0.2652</v>
          </cell>
          <cell r="AB421">
            <v>0.0946</v>
          </cell>
          <cell r="AC421">
            <v>0.5276</v>
          </cell>
          <cell r="AD421">
            <v>1.5457</v>
          </cell>
          <cell r="AE421">
            <v>2.9996</v>
          </cell>
          <cell r="AF421">
            <v>16.6506</v>
          </cell>
        </row>
        <row r="422">
          <cell r="A422" t="str">
            <v>82009</v>
          </cell>
          <cell r="B422" t="str">
            <v>SCE</v>
          </cell>
          <cell r="D422">
            <v>8</v>
          </cell>
          <cell r="E422">
            <v>2009</v>
          </cell>
          <cell r="F422">
            <v>68.7883</v>
          </cell>
          <cell r="G422">
            <v>39.9431</v>
          </cell>
          <cell r="H422">
            <v>218.4506</v>
          </cell>
          <cell r="I422">
            <v>51.6651</v>
          </cell>
          <cell r="J422">
            <v>197.7416</v>
          </cell>
          <cell r="K422">
            <v>8.0176</v>
          </cell>
          <cell r="L422">
            <v>108.0029</v>
          </cell>
          <cell r="M422">
            <v>59.3623</v>
          </cell>
          <cell r="N422">
            <v>58.9964</v>
          </cell>
          <cell r="O422">
            <v>58.2029</v>
          </cell>
          <cell r="P422">
            <v>263.6966</v>
          </cell>
          <cell r="Q422">
            <v>232.0379</v>
          </cell>
          <cell r="R422">
            <v>1364.9053000000001</v>
          </cell>
          <cell r="S422">
            <v>205.7592</v>
          </cell>
          <cell r="T422">
            <v>0.4967</v>
          </cell>
          <cell r="U422">
            <v>0.7355</v>
          </cell>
          <cell r="V422">
            <v>3.9738</v>
          </cell>
          <cell r="W422">
            <v>0.9622</v>
          </cell>
          <cell r="X422">
            <v>2.9671</v>
          </cell>
          <cell r="Y422">
            <v>0.18</v>
          </cell>
          <cell r="Z422">
            <v>1.8835</v>
          </cell>
          <cell r="AA422">
            <v>0.285</v>
          </cell>
          <cell r="AB422">
            <v>0.1028</v>
          </cell>
          <cell r="AC422">
            <v>0.5275</v>
          </cell>
          <cell r="AD422">
            <v>1.6407</v>
          </cell>
          <cell r="AE422">
            <v>3.0963</v>
          </cell>
          <cell r="AF422">
            <v>16.851100000000002</v>
          </cell>
        </row>
        <row r="423">
          <cell r="A423" t="str">
            <v>82010</v>
          </cell>
          <cell r="B423" t="str">
            <v>SCE</v>
          </cell>
          <cell r="D423">
            <v>8</v>
          </cell>
          <cell r="E423">
            <v>2010</v>
          </cell>
          <cell r="F423">
            <v>68.7883</v>
          </cell>
          <cell r="G423">
            <v>40.3077</v>
          </cell>
          <cell r="H423">
            <v>220.1794</v>
          </cell>
          <cell r="I423">
            <v>51.9553</v>
          </cell>
          <cell r="J423">
            <v>197.7416</v>
          </cell>
          <cell r="K423">
            <v>8.0196</v>
          </cell>
          <cell r="L423">
            <v>109.1587</v>
          </cell>
          <cell r="M423">
            <v>59.3623</v>
          </cell>
          <cell r="N423">
            <v>58.9964</v>
          </cell>
          <cell r="O423">
            <v>58.2029</v>
          </cell>
          <cell r="P423">
            <v>263.6966</v>
          </cell>
          <cell r="Q423">
            <v>232.0379</v>
          </cell>
          <cell r="R423">
            <v>1368.4467</v>
          </cell>
          <cell r="S423">
            <v>205.7612</v>
          </cell>
          <cell r="T423">
            <v>0.5282</v>
          </cell>
          <cell r="U423">
            <v>0.7477</v>
          </cell>
          <cell r="V423">
            <v>3.9709</v>
          </cell>
          <cell r="W423">
            <v>0.9562</v>
          </cell>
          <cell r="X423">
            <v>2.8709</v>
          </cell>
          <cell r="Y423">
            <v>0.1712</v>
          </cell>
          <cell r="Z423">
            <v>1.9345</v>
          </cell>
          <cell r="AA423">
            <v>0.306</v>
          </cell>
          <cell r="AB423">
            <v>0.1115</v>
          </cell>
          <cell r="AC423">
            <v>0.5291</v>
          </cell>
          <cell r="AD423">
            <v>1.7376</v>
          </cell>
          <cell r="AE423">
            <v>3.1821</v>
          </cell>
          <cell r="AF423">
            <v>17.0459</v>
          </cell>
        </row>
        <row r="424">
          <cell r="A424" t="str">
            <v>82011</v>
          </cell>
          <cell r="B424" t="str">
            <v>SCE</v>
          </cell>
          <cell r="D424">
            <v>8</v>
          </cell>
          <cell r="E424">
            <v>2011</v>
          </cell>
          <cell r="F424">
            <v>68.7883</v>
          </cell>
          <cell r="G424">
            <v>40.6681</v>
          </cell>
          <cell r="H424">
            <v>221.8757</v>
          </cell>
          <cell r="I424">
            <v>52.2401</v>
          </cell>
          <cell r="J424">
            <v>197.7416</v>
          </cell>
          <cell r="K424">
            <v>8.0232</v>
          </cell>
          <cell r="L424">
            <v>110.3114</v>
          </cell>
          <cell r="M424">
            <v>59.3623</v>
          </cell>
          <cell r="N424">
            <v>58.9964</v>
          </cell>
          <cell r="O424">
            <v>58.2029</v>
          </cell>
          <cell r="P424">
            <v>263.6966</v>
          </cell>
          <cell r="Q424">
            <v>232.0379</v>
          </cell>
          <cell r="R424">
            <v>1371.9444999999998</v>
          </cell>
          <cell r="S424">
            <v>205.7648</v>
          </cell>
          <cell r="T424">
            <v>0.562</v>
          </cell>
          <cell r="U424">
            <v>0.7617</v>
          </cell>
          <cell r="V424">
            <v>3.9835</v>
          </cell>
          <cell r="W424">
            <v>0.9527</v>
          </cell>
          <cell r="X424">
            <v>2.7809</v>
          </cell>
          <cell r="Y424">
            <v>0.1634</v>
          </cell>
          <cell r="Z424">
            <v>1.9857</v>
          </cell>
          <cell r="AA424">
            <v>0.3278</v>
          </cell>
          <cell r="AB424">
            <v>0.121</v>
          </cell>
          <cell r="AC424">
            <v>0.5328</v>
          </cell>
          <cell r="AD424">
            <v>1.8356</v>
          </cell>
          <cell r="AE424">
            <v>3.2572</v>
          </cell>
          <cell r="AF424">
            <v>17.2643</v>
          </cell>
        </row>
        <row r="425">
          <cell r="A425" t="str">
            <v>82012</v>
          </cell>
          <cell r="B425" t="str">
            <v>SCE</v>
          </cell>
          <cell r="D425">
            <v>8</v>
          </cell>
          <cell r="E425">
            <v>2012</v>
          </cell>
          <cell r="F425">
            <v>68.7883</v>
          </cell>
          <cell r="G425">
            <v>41.0215</v>
          </cell>
          <cell r="H425">
            <v>223.5305</v>
          </cell>
          <cell r="I425">
            <v>52.5182</v>
          </cell>
          <cell r="J425">
            <v>197.7416</v>
          </cell>
          <cell r="K425">
            <v>8.0271</v>
          </cell>
          <cell r="L425">
            <v>111.4614</v>
          </cell>
          <cell r="M425">
            <v>59.3623</v>
          </cell>
          <cell r="N425">
            <v>58.9964</v>
          </cell>
          <cell r="O425">
            <v>58.2029</v>
          </cell>
          <cell r="P425">
            <v>263.6966</v>
          </cell>
          <cell r="Q425">
            <v>232.0379</v>
          </cell>
          <cell r="R425">
            <v>1375.3847</v>
          </cell>
          <cell r="S425">
            <v>205.7687</v>
          </cell>
          <cell r="T425">
            <v>0.5984</v>
          </cell>
          <cell r="U425">
            <v>0.773</v>
          </cell>
          <cell r="V425">
            <v>3.9942</v>
          </cell>
          <cell r="W425">
            <v>0.9493</v>
          </cell>
          <cell r="X425">
            <v>2.6995</v>
          </cell>
          <cell r="Y425">
            <v>0.1546</v>
          </cell>
          <cell r="Z425">
            <v>2.0393</v>
          </cell>
          <cell r="AA425">
            <v>0.3506</v>
          </cell>
          <cell r="AB425">
            <v>0.1311</v>
          </cell>
          <cell r="AC425">
            <v>0.5388</v>
          </cell>
          <cell r="AD425">
            <v>1.9343</v>
          </cell>
          <cell r="AE425">
            <v>3.3224</v>
          </cell>
          <cell r="AF425">
            <v>17.485500000000002</v>
          </cell>
        </row>
        <row r="426">
          <cell r="A426" t="str">
            <v>82013</v>
          </cell>
          <cell r="B426" t="str">
            <v>SCE</v>
          </cell>
          <cell r="D426">
            <v>8</v>
          </cell>
          <cell r="E426">
            <v>2013</v>
          </cell>
          <cell r="F426">
            <v>68.7883</v>
          </cell>
          <cell r="G426">
            <v>41.368</v>
          </cell>
          <cell r="H426">
            <v>225.1449</v>
          </cell>
          <cell r="I426">
            <v>52.7897</v>
          </cell>
          <cell r="J426">
            <v>197.7416</v>
          </cell>
          <cell r="K426">
            <v>8.0312</v>
          </cell>
          <cell r="L426">
            <v>112.5605</v>
          </cell>
          <cell r="M426">
            <v>59.3623</v>
          </cell>
          <cell r="N426">
            <v>58.9964</v>
          </cell>
          <cell r="O426">
            <v>58.2029</v>
          </cell>
          <cell r="P426">
            <v>263.6966</v>
          </cell>
          <cell r="Q426">
            <v>232.0379</v>
          </cell>
          <cell r="R426">
            <v>1378.7203000000002</v>
          </cell>
          <cell r="S426">
            <v>205.77280000000002</v>
          </cell>
          <cell r="T426">
            <v>0.6374</v>
          </cell>
          <cell r="U426">
            <v>0.7845</v>
          </cell>
          <cell r="V426">
            <v>4.0139</v>
          </cell>
          <cell r="W426">
            <v>0.9478</v>
          </cell>
          <cell r="X426">
            <v>2.629</v>
          </cell>
          <cell r="Y426">
            <v>0.1462</v>
          </cell>
          <cell r="Z426">
            <v>2.0465</v>
          </cell>
          <cell r="AA426">
            <v>0.3743</v>
          </cell>
          <cell r="AB426">
            <v>0.1419</v>
          </cell>
          <cell r="AC426">
            <v>0.5477</v>
          </cell>
          <cell r="AD426">
            <v>2.033</v>
          </cell>
          <cell r="AE426">
            <v>3.379</v>
          </cell>
          <cell r="AF426">
            <v>17.6812</v>
          </cell>
        </row>
        <row r="427">
          <cell r="A427" t="str">
            <v>82014</v>
          </cell>
          <cell r="B427" t="str">
            <v>SCE</v>
          </cell>
          <cell r="D427">
            <v>8</v>
          </cell>
          <cell r="E427">
            <v>2014</v>
          </cell>
          <cell r="F427">
            <v>83.783</v>
          </cell>
          <cell r="G427">
            <v>42.375</v>
          </cell>
          <cell r="H427">
            <v>216.742</v>
          </cell>
          <cell r="I427">
            <v>52.868</v>
          </cell>
          <cell r="J427">
            <v>218.166</v>
          </cell>
          <cell r="K427">
            <v>8.158</v>
          </cell>
          <cell r="L427">
            <v>113.445</v>
          </cell>
          <cell r="M427">
            <v>59.155</v>
          </cell>
          <cell r="N427">
            <v>71.453</v>
          </cell>
          <cell r="O427">
            <v>60.302</v>
          </cell>
          <cell r="P427">
            <v>274.382</v>
          </cell>
          <cell r="Q427">
            <v>312.249</v>
          </cell>
          <cell r="R427">
            <v>1513.078</v>
          </cell>
          <cell r="S427">
            <v>226.32399999999998</v>
          </cell>
          <cell r="T427">
            <v>1.718</v>
          </cell>
          <cell r="U427">
            <v>0.964</v>
          </cell>
          <cell r="V427">
            <v>3.091</v>
          </cell>
          <cell r="W427">
            <v>0.999</v>
          </cell>
          <cell r="X427">
            <v>4.28</v>
          </cell>
          <cell r="Y427">
            <v>0.147</v>
          </cell>
          <cell r="Z427">
            <v>1.222</v>
          </cell>
          <cell r="AA427">
            <v>0.705</v>
          </cell>
          <cell r="AB427">
            <v>1.811</v>
          </cell>
          <cell r="AC427">
            <v>0.735</v>
          </cell>
          <cell r="AD427">
            <v>3.865</v>
          </cell>
          <cell r="AE427">
            <v>8.773</v>
          </cell>
          <cell r="AF427">
            <v>28.31</v>
          </cell>
        </row>
        <row r="428">
          <cell r="A428" t="str">
            <v>82015</v>
          </cell>
          <cell r="B428" t="str">
            <v>SCE</v>
          </cell>
          <cell r="D428">
            <v>8</v>
          </cell>
          <cell r="E428">
            <v>2015</v>
          </cell>
          <cell r="F428">
            <v>84.775</v>
          </cell>
          <cell r="G428">
            <v>42.871</v>
          </cell>
          <cell r="H428">
            <v>217.417</v>
          </cell>
          <cell r="I428">
            <v>53.179</v>
          </cell>
          <cell r="J428">
            <v>219.796</v>
          </cell>
          <cell r="K428">
            <v>8.17</v>
          </cell>
          <cell r="L428">
            <v>113.599</v>
          </cell>
          <cell r="M428">
            <v>59.44</v>
          </cell>
          <cell r="N428">
            <v>73.218</v>
          </cell>
          <cell r="O428">
            <v>60.489</v>
          </cell>
          <cell r="P428">
            <v>276.009</v>
          </cell>
          <cell r="Q428">
            <v>317.319</v>
          </cell>
          <cell r="R428">
            <v>1526.2820000000002</v>
          </cell>
          <cell r="S428">
            <v>227.96599999999998</v>
          </cell>
          <cell r="T428">
            <v>1.724</v>
          </cell>
          <cell r="U428">
            <v>0.972</v>
          </cell>
          <cell r="V428">
            <v>3.215</v>
          </cell>
          <cell r="W428">
            <v>1.004</v>
          </cell>
          <cell r="X428">
            <v>4.171</v>
          </cell>
          <cell r="Y428">
            <v>0.139</v>
          </cell>
          <cell r="Z428">
            <v>1.222</v>
          </cell>
          <cell r="AA428">
            <v>0.709</v>
          </cell>
          <cell r="AB428">
            <v>1.935</v>
          </cell>
          <cell r="AC428">
            <v>0.763</v>
          </cell>
          <cell r="AD428">
            <v>3.857</v>
          </cell>
          <cell r="AE428">
            <v>8.582</v>
          </cell>
          <cell r="AF428">
            <v>28.293</v>
          </cell>
        </row>
        <row r="429">
          <cell r="A429" t="str">
            <v>82016</v>
          </cell>
          <cell r="B429" t="str">
            <v>SCE</v>
          </cell>
          <cell r="D429">
            <v>8</v>
          </cell>
          <cell r="E429">
            <v>2016</v>
          </cell>
          <cell r="F429">
            <v>85.742</v>
          </cell>
          <cell r="G429">
            <v>43.36</v>
          </cell>
          <cell r="H429">
            <v>218.105</v>
          </cell>
          <cell r="I429">
            <v>53.487</v>
          </cell>
          <cell r="J429">
            <v>221.388</v>
          </cell>
          <cell r="K429">
            <v>8.182</v>
          </cell>
          <cell r="L429">
            <v>113.723</v>
          </cell>
          <cell r="M429">
            <v>59.707</v>
          </cell>
          <cell r="N429">
            <v>75.032</v>
          </cell>
          <cell r="O429">
            <v>60.681</v>
          </cell>
          <cell r="P429">
            <v>277.552</v>
          </cell>
          <cell r="Q429">
            <v>322.248</v>
          </cell>
          <cell r="R429">
            <v>1539.207</v>
          </cell>
          <cell r="S429">
            <v>229.57</v>
          </cell>
          <cell r="T429">
            <v>1.747</v>
          </cell>
          <cell r="U429">
            <v>0.983</v>
          </cell>
          <cell r="V429">
            <v>3.314</v>
          </cell>
          <cell r="W429">
            <v>1.012</v>
          </cell>
          <cell r="X429">
            <v>4.106</v>
          </cell>
          <cell r="Y429">
            <v>0.132</v>
          </cell>
          <cell r="Z429">
            <v>1.254</v>
          </cell>
          <cell r="AA429">
            <v>0.717</v>
          </cell>
          <cell r="AB429">
            <v>1.998</v>
          </cell>
          <cell r="AC429">
            <v>0.785</v>
          </cell>
          <cell r="AD429">
            <v>3.868</v>
          </cell>
          <cell r="AE429">
            <v>8.488</v>
          </cell>
          <cell r="AF429">
            <v>28.403999999999996</v>
          </cell>
        </row>
        <row r="430">
          <cell r="A430" t="str">
            <v>82017</v>
          </cell>
          <cell r="B430" t="str">
            <v>SCE</v>
          </cell>
          <cell r="D430">
            <v>8</v>
          </cell>
          <cell r="E430">
            <v>2017</v>
          </cell>
          <cell r="F430">
            <v>86.683</v>
          </cell>
          <cell r="G430">
            <v>43.839</v>
          </cell>
          <cell r="H430">
            <v>219.472</v>
          </cell>
          <cell r="I430">
            <v>53.791</v>
          </cell>
          <cell r="J430">
            <v>222.939</v>
          </cell>
          <cell r="K430">
            <v>8.194</v>
          </cell>
          <cell r="L430">
            <v>113.836</v>
          </cell>
          <cell r="M430">
            <v>59.983</v>
          </cell>
          <cell r="N430">
            <v>77.029</v>
          </cell>
          <cell r="O430">
            <v>61.061</v>
          </cell>
          <cell r="P430">
            <v>279.121</v>
          </cell>
          <cell r="Q430">
            <v>327.021</v>
          </cell>
          <cell r="R430">
            <v>1552.9689999999998</v>
          </cell>
          <cell r="S430">
            <v>231.13299999999998</v>
          </cell>
          <cell r="T430">
            <v>1.771</v>
          </cell>
          <cell r="U430">
            <v>0.994</v>
          </cell>
          <cell r="V430">
            <v>4.087</v>
          </cell>
          <cell r="W430">
            <v>1.021</v>
          </cell>
          <cell r="X430">
            <v>4.05</v>
          </cell>
          <cell r="Y430">
            <v>0.126</v>
          </cell>
          <cell r="Z430">
            <v>1.305</v>
          </cell>
          <cell r="AA430">
            <v>0.752</v>
          </cell>
          <cell r="AB430">
            <v>2.195</v>
          </cell>
          <cell r="AC430">
            <v>0.996</v>
          </cell>
          <cell r="AD430">
            <v>3.987</v>
          </cell>
          <cell r="AE430">
            <v>8.377</v>
          </cell>
          <cell r="AF430">
            <v>29.661</v>
          </cell>
        </row>
        <row r="431">
          <cell r="A431" t="str">
            <v>91975</v>
          </cell>
          <cell r="B431" t="str">
            <v>SCE</v>
          </cell>
          <cell r="D431">
            <v>9</v>
          </cell>
          <cell r="E431">
            <v>1975</v>
          </cell>
          <cell r="F431">
            <v>6.0739</v>
          </cell>
          <cell r="G431">
            <v>4.2655</v>
          </cell>
          <cell r="H431">
            <v>25.9927</v>
          </cell>
          <cell r="I431">
            <v>7.6874</v>
          </cell>
          <cell r="J431">
            <v>27.1978</v>
          </cell>
          <cell r="K431">
            <v>1.6349</v>
          </cell>
          <cell r="L431">
            <v>20.679</v>
          </cell>
          <cell r="M431">
            <v>7.8759</v>
          </cell>
          <cell r="N431">
            <v>9.1339</v>
          </cell>
          <cell r="O431">
            <v>5.7393</v>
          </cell>
          <cell r="P431">
            <v>40.8647</v>
          </cell>
          <cell r="Q431">
            <v>38.2427</v>
          </cell>
          <cell r="R431">
            <v>195.3877</v>
          </cell>
          <cell r="S431">
            <v>28.832700000000003</v>
          </cell>
          <cell r="T431">
            <v>0.4514</v>
          </cell>
          <cell r="U431">
            <v>0.2435</v>
          </cell>
          <cell r="V431">
            <v>1.4447</v>
          </cell>
          <cell r="W431">
            <v>0.3362</v>
          </cell>
          <cell r="X431">
            <v>1.0775</v>
          </cell>
          <cell r="Y431">
            <v>0.0021</v>
          </cell>
          <cell r="Z431">
            <v>0.4649</v>
          </cell>
          <cell r="AA431">
            <v>0.2659</v>
          </cell>
          <cell r="AB431">
            <v>1.1916</v>
          </cell>
          <cell r="AC431">
            <v>0.076</v>
          </cell>
          <cell r="AD431">
            <v>0.9653</v>
          </cell>
          <cell r="AE431">
            <v>2.4185</v>
          </cell>
          <cell r="AF431">
            <v>8.9376</v>
          </cell>
        </row>
        <row r="432">
          <cell r="A432" t="str">
            <v>91976</v>
          </cell>
          <cell r="B432" t="str">
            <v>SCE</v>
          </cell>
          <cell r="D432">
            <v>9</v>
          </cell>
          <cell r="E432">
            <v>1976</v>
          </cell>
          <cell r="F432">
            <v>6.3819</v>
          </cell>
          <cell r="G432">
            <v>4.489</v>
          </cell>
          <cell r="H432">
            <v>27.1638</v>
          </cell>
          <cell r="I432">
            <v>7.9473</v>
          </cell>
          <cell r="J432">
            <v>28.0816</v>
          </cell>
          <cell r="K432">
            <v>1.6627</v>
          </cell>
          <cell r="L432">
            <v>21.037</v>
          </cell>
          <cell r="M432">
            <v>8.3828</v>
          </cell>
          <cell r="N432">
            <v>9.6325</v>
          </cell>
          <cell r="O432">
            <v>5.8371</v>
          </cell>
          <cell r="P432">
            <v>41.6049</v>
          </cell>
          <cell r="Q432">
            <v>38.7902</v>
          </cell>
          <cell r="R432">
            <v>201.01080000000002</v>
          </cell>
          <cell r="S432">
            <v>29.744300000000003</v>
          </cell>
          <cell r="T432">
            <v>0.3186</v>
          </cell>
          <cell r="U432">
            <v>0.228</v>
          </cell>
          <cell r="V432">
            <v>1.2392</v>
          </cell>
          <cell r="W432">
            <v>0.283</v>
          </cell>
          <cell r="X432">
            <v>1.0123</v>
          </cell>
          <cell r="Y432">
            <v>0.0548</v>
          </cell>
          <cell r="Z432">
            <v>0.3699</v>
          </cell>
          <cell r="AA432">
            <v>0.5109</v>
          </cell>
          <cell r="AB432">
            <v>0.5026</v>
          </cell>
          <cell r="AC432">
            <v>0.1214</v>
          </cell>
          <cell r="AD432">
            <v>0.7767</v>
          </cell>
          <cell r="AE432">
            <v>0.5978</v>
          </cell>
          <cell r="AF432">
            <v>6.015200000000001</v>
          </cell>
        </row>
        <row r="433">
          <cell r="A433" t="str">
            <v>91977</v>
          </cell>
          <cell r="B433" t="str">
            <v>SCE</v>
          </cell>
          <cell r="D433">
            <v>9</v>
          </cell>
          <cell r="E433">
            <v>1977</v>
          </cell>
          <cell r="F433">
            <v>6.7275</v>
          </cell>
          <cell r="G433">
            <v>4.7003</v>
          </cell>
          <cell r="H433">
            <v>28.1932</v>
          </cell>
          <cell r="I433">
            <v>8.1997</v>
          </cell>
          <cell r="J433">
            <v>28.4137</v>
          </cell>
          <cell r="K433">
            <v>1.6795</v>
          </cell>
          <cell r="L433">
            <v>21.4671</v>
          </cell>
          <cell r="M433">
            <v>8.5584</v>
          </cell>
          <cell r="N433">
            <v>10.2641</v>
          </cell>
          <cell r="O433">
            <v>6.3898</v>
          </cell>
          <cell r="P433">
            <v>42.3218</v>
          </cell>
          <cell r="Q433">
            <v>39.3607</v>
          </cell>
          <cell r="R433">
            <v>206.2758</v>
          </cell>
          <cell r="S433">
            <v>30.0932</v>
          </cell>
          <cell r="T433">
            <v>0.3575</v>
          </cell>
          <cell r="U433">
            <v>0.2163</v>
          </cell>
          <cell r="V433">
            <v>1.1056</v>
          </cell>
          <cell r="W433">
            <v>0.2783</v>
          </cell>
          <cell r="X433">
            <v>0.4758</v>
          </cell>
          <cell r="Y433">
            <v>0.0276</v>
          </cell>
          <cell r="Z433">
            <v>0.443</v>
          </cell>
          <cell r="AA433">
            <v>0.1802</v>
          </cell>
          <cell r="AB433">
            <v>0.635</v>
          </cell>
          <cell r="AC433">
            <v>0.5791</v>
          </cell>
          <cell r="AD433">
            <v>0.7566</v>
          </cell>
          <cell r="AE433">
            <v>0.6253</v>
          </cell>
          <cell r="AF433">
            <v>5.680299999999999</v>
          </cell>
        </row>
        <row r="434">
          <cell r="A434" t="str">
            <v>91978</v>
          </cell>
          <cell r="B434" t="str">
            <v>SCE</v>
          </cell>
          <cell r="D434">
            <v>9</v>
          </cell>
          <cell r="E434">
            <v>1978</v>
          </cell>
          <cell r="F434">
            <v>7.2334</v>
          </cell>
          <cell r="G434">
            <v>4.9743</v>
          </cell>
          <cell r="H434">
            <v>29.1664</v>
          </cell>
          <cell r="I434">
            <v>8.4148</v>
          </cell>
          <cell r="J434">
            <v>29.0804</v>
          </cell>
          <cell r="K434">
            <v>1.6795</v>
          </cell>
          <cell r="L434">
            <v>21.6133</v>
          </cell>
          <cell r="M434">
            <v>8.7537</v>
          </cell>
          <cell r="N434">
            <v>10.7453</v>
          </cell>
          <cell r="O434">
            <v>6.5044</v>
          </cell>
          <cell r="P434">
            <v>43.0751</v>
          </cell>
          <cell r="Q434">
            <v>39.8065</v>
          </cell>
          <cell r="R434">
            <v>211.04709999999997</v>
          </cell>
          <cell r="S434">
            <v>30.759900000000002</v>
          </cell>
          <cell r="T434">
            <v>0.5192</v>
          </cell>
          <cell r="U434">
            <v>0.2796</v>
          </cell>
          <cell r="V434">
            <v>1.0585</v>
          </cell>
          <cell r="W434">
            <v>0.2441</v>
          </cell>
          <cell r="X434">
            <v>0.8267</v>
          </cell>
          <cell r="Y434">
            <v>0.0028</v>
          </cell>
          <cell r="Z434">
            <v>0.1604</v>
          </cell>
          <cell r="AA434">
            <v>0.2</v>
          </cell>
          <cell r="AB434">
            <v>0.4852</v>
          </cell>
          <cell r="AC434">
            <v>0.1447</v>
          </cell>
          <cell r="AD434">
            <v>0.7968</v>
          </cell>
          <cell r="AE434">
            <v>0.5077</v>
          </cell>
          <cell r="AF434">
            <v>5.2257</v>
          </cell>
        </row>
        <row r="435">
          <cell r="A435" t="str">
            <v>91979</v>
          </cell>
          <cell r="B435" t="str">
            <v>SCE</v>
          </cell>
          <cell r="D435">
            <v>9</v>
          </cell>
          <cell r="E435">
            <v>1979</v>
          </cell>
          <cell r="F435">
            <v>7.794</v>
          </cell>
          <cell r="G435">
            <v>5.2977</v>
          </cell>
          <cell r="H435">
            <v>30.3786</v>
          </cell>
          <cell r="I435">
            <v>8.6753</v>
          </cell>
          <cell r="J435">
            <v>30.0648</v>
          </cell>
          <cell r="K435">
            <v>1.6987</v>
          </cell>
          <cell r="L435">
            <v>21.6991</v>
          </cell>
          <cell r="M435">
            <v>8.929</v>
          </cell>
          <cell r="N435">
            <v>11.0624</v>
          </cell>
          <cell r="O435">
            <v>6.5311</v>
          </cell>
          <cell r="P435">
            <v>44.0913</v>
          </cell>
          <cell r="Q435">
            <v>40.4492</v>
          </cell>
          <cell r="R435">
            <v>216.67119999999997</v>
          </cell>
          <cell r="S435">
            <v>31.7635</v>
          </cell>
          <cell r="T435">
            <v>0.5757</v>
          </cell>
          <cell r="U435">
            <v>0.3299</v>
          </cell>
          <cell r="V435">
            <v>1.3077</v>
          </cell>
          <cell r="W435">
            <v>0.293</v>
          </cell>
          <cell r="X435">
            <v>1.1631</v>
          </cell>
          <cell r="Y435">
            <v>0.042</v>
          </cell>
          <cell r="Z435">
            <v>0.101</v>
          </cell>
          <cell r="AA435">
            <v>0.1805</v>
          </cell>
          <cell r="AB435">
            <v>0.3213</v>
          </cell>
          <cell r="AC435">
            <v>0.0598</v>
          </cell>
          <cell r="AD435">
            <v>1.0638</v>
          </cell>
          <cell r="AE435">
            <v>0.7125</v>
          </cell>
          <cell r="AF435">
            <v>6.150300000000001</v>
          </cell>
        </row>
        <row r="436">
          <cell r="A436" t="str">
            <v>91980</v>
          </cell>
          <cell r="B436" t="str">
            <v>SCE</v>
          </cell>
          <cell r="D436">
            <v>9</v>
          </cell>
          <cell r="E436">
            <v>1980</v>
          </cell>
          <cell r="F436">
            <v>8.3175</v>
          </cell>
          <cell r="G436">
            <v>5.5911</v>
          </cell>
          <cell r="H436">
            <v>31.6082</v>
          </cell>
          <cell r="I436">
            <v>8.9104</v>
          </cell>
          <cell r="J436">
            <v>31.5181</v>
          </cell>
          <cell r="K436">
            <v>1.6989</v>
          </cell>
          <cell r="L436">
            <v>21.7132</v>
          </cell>
          <cell r="M436">
            <v>9.0864</v>
          </cell>
          <cell r="N436">
            <v>11.238</v>
          </cell>
          <cell r="O436">
            <v>6.6001</v>
          </cell>
          <cell r="P436">
            <v>45.3804</v>
          </cell>
          <cell r="Q436">
            <v>41.5142</v>
          </cell>
          <cell r="R436">
            <v>223.17650000000003</v>
          </cell>
          <cell r="S436">
            <v>33.217</v>
          </cell>
          <cell r="T436">
            <v>0.5406</v>
          </cell>
          <cell r="U436">
            <v>0.3008</v>
          </cell>
          <cell r="V436">
            <v>1.3367</v>
          </cell>
          <cell r="W436">
            <v>0.2715</v>
          </cell>
          <cell r="X436">
            <v>1.6527</v>
          </cell>
          <cell r="Y436">
            <v>0.0152</v>
          </cell>
          <cell r="Z436">
            <v>0.0308</v>
          </cell>
          <cell r="AA436">
            <v>0.163</v>
          </cell>
          <cell r="AB436">
            <v>0.18</v>
          </cell>
          <cell r="AC436">
            <v>0.1058</v>
          </cell>
          <cell r="AD436">
            <v>1.3414</v>
          </cell>
          <cell r="AE436">
            <v>1.144</v>
          </cell>
          <cell r="AF436">
            <v>7.0825000000000005</v>
          </cell>
        </row>
        <row r="437">
          <cell r="A437" t="str">
            <v>91981</v>
          </cell>
          <cell r="B437" t="str">
            <v>SCE</v>
          </cell>
          <cell r="D437">
            <v>9</v>
          </cell>
          <cell r="E437">
            <v>1981</v>
          </cell>
          <cell r="F437">
            <v>8.8248</v>
          </cell>
          <cell r="G437">
            <v>5.8216</v>
          </cell>
          <cell r="H437">
            <v>33.4041</v>
          </cell>
          <cell r="I437">
            <v>9.3234</v>
          </cell>
          <cell r="J437">
            <v>32.5955</v>
          </cell>
          <cell r="K437">
            <v>1.715</v>
          </cell>
          <cell r="L437">
            <v>21.7934</v>
          </cell>
          <cell r="M437">
            <v>9.3342</v>
          </cell>
          <cell r="N437">
            <v>11.5094</v>
          </cell>
          <cell r="O437">
            <v>6.8574</v>
          </cell>
          <cell r="P437">
            <v>46.4079</v>
          </cell>
          <cell r="Q437">
            <v>42.9842</v>
          </cell>
          <cell r="R437">
            <v>230.5709</v>
          </cell>
          <cell r="S437">
            <v>34.310500000000005</v>
          </cell>
          <cell r="T437">
            <v>0.5265</v>
          </cell>
          <cell r="U437">
            <v>0.2387</v>
          </cell>
          <cell r="V437">
            <v>1.9154</v>
          </cell>
          <cell r="W437">
            <v>0.4535</v>
          </cell>
          <cell r="X437">
            <v>1.2994</v>
          </cell>
          <cell r="Y437">
            <v>0.0327</v>
          </cell>
          <cell r="Z437">
            <v>0.0983</v>
          </cell>
          <cell r="AA437">
            <v>0.254</v>
          </cell>
          <cell r="AB437">
            <v>0.276</v>
          </cell>
          <cell r="AC437">
            <v>0.2981</v>
          </cell>
          <cell r="AD437">
            <v>1.085</v>
          </cell>
          <cell r="AE437">
            <v>1.5594</v>
          </cell>
          <cell r="AF437">
            <v>8.036999999999999</v>
          </cell>
        </row>
        <row r="438">
          <cell r="A438" t="str">
            <v>91982</v>
          </cell>
          <cell r="B438" t="str">
            <v>SCE</v>
          </cell>
          <cell r="D438">
            <v>9</v>
          </cell>
          <cell r="E438">
            <v>1982</v>
          </cell>
          <cell r="F438">
            <v>9.412</v>
          </cell>
          <cell r="G438">
            <v>5.988</v>
          </cell>
          <cell r="H438">
            <v>34.344</v>
          </cell>
          <cell r="I438">
            <v>9.537</v>
          </cell>
          <cell r="J438">
            <v>33</v>
          </cell>
          <cell r="K438">
            <v>1.715</v>
          </cell>
          <cell r="L438">
            <v>21.902</v>
          </cell>
          <cell r="M438">
            <v>9.5</v>
          </cell>
          <cell r="N438">
            <v>12</v>
          </cell>
          <cell r="O438">
            <v>7</v>
          </cell>
          <cell r="P438">
            <v>47</v>
          </cell>
          <cell r="Q438">
            <v>45</v>
          </cell>
          <cell r="R438">
            <v>236.39800000000002</v>
          </cell>
          <cell r="S438">
            <v>34.715</v>
          </cell>
          <cell r="T438">
            <v>0.6087</v>
          </cell>
          <cell r="U438">
            <v>0.1756</v>
          </cell>
          <cell r="V438">
            <v>1.0737</v>
          </cell>
          <cell r="W438">
            <v>0.2589</v>
          </cell>
          <cell r="X438">
            <v>0.6501</v>
          </cell>
          <cell r="Y438">
            <v>0.0035</v>
          </cell>
          <cell r="Z438">
            <v>0.1285</v>
          </cell>
          <cell r="AA438">
            <v>0.1726</v>
          </cell>
          <cell r="AB438">
            <v>0.4958</v>
          </cell>
          <cell r="AC438">
            <v>0.1881</v>
          </cell>
          <cell r="AD438">
            <v>0.6546</v>
          </cell>
          <cell r="AE438">
            <v>2.117</v>
          </cell>
          <cell r="AF438">
            <v>6.5271</v>
          </cell>
        </row>
        <row r="439">
          <cell r="A439" t="str">
            <v>91983</v>
          </cell>
          <cell r="B439" t="str">
            <v>SCE</v>
          </cell>
          <cell r="D439">
            <v>9</v>
          </cell>
          <cell r="E439">
            <v>1983</v>
          </cell>
          <cell r="F439">
            <v>9.7508</v>
          </cell>
          <cell r="G439">
            <v>6.1376</v>
          </cell>
          <cell r="H439">
            <v>34.8696</v>
          </cell>
          <cell r="I439">
            <v>9.637</v>
          </cell>
          <cell r="J439">
            <v>33.34</v>
          </cell>
          <cell r="K439">
            <v>1.715</v>
          </cell>
          <cell r="L439">
            <v>21.9729</v>
          </cell>
          <cell r="M439">
            <v>9.6287</v>
          </cell>
          <cell r="N439">
            <v>12.6387</v>
          </cell>
          <cell r="O439">
            <v>7.443</v>
          </cell>
          <cell r="P439">
            <v>47.6911</v>
          </cell>
          <cell r="Q439">
            <v>47.2111</v>
          </cell>
          <cell r="R439">
            <v>242.0355</v>
          </cell>
          <cell r="S439">
            <v>35.05500000000001</v>
          </cell>
          <cell r="T439">
            <v>0.363</v>
          </cell>
          <cell r="U439">
            <v>0.1599</v>
          </cell>
          <cell r="V439">
            <v>0.6734</v>
          </cell>
          <cell r="W439">
            <v>0.1502</v>
          </cell>
          <cell r="X439">
            <v>0.6105</v>
          </cell>
          <cell r="Y439">
            <v>0.0132</v>
          </cell>
          <cell r="Z439">
            <v>0.0926</v>
          </cell>
          <cell r="AA439">
            <v>0.1361</v>
          </cell>
          <cell r="AB439">
            <v>0.6447</v>
          </cell>
          <cell r="AC439">
            <v>0.4932</v>
          </cell>
          <cell r="AD439">
            <v>0.759</v>
          </cell>
          <cell r="AE439">
            <v>2.3257</v>
          </cell>
          <cell r="AF439">
            <v>6.4215</v>
          </cell>
        </row>
        <row r="440">
          <cell r="A440" t="str">
            <v>91984</v>
          </cell>
          <cell r="B440" t="str">
            <v>SCE</v>
          </cell>
          <cell r="D440">
            <v>9</v>
          </cell>
          <cell r="E440">
            <v>1984</v>
          </cell>
          <cell r="F440">
            <v>9.9948</v>
          </cell>
          <cell r="G440">
            <v>6.2918</v>
          </cell>
          <cell r="H440">
            <v>35.3814</v>
          </cell>
          <cell r="I440">
            <v>9.7435</v>
          </cell>
          <cell r="J440">
            <v>33.4663</v>
          </cell>
          <cell r="K440">
            <v>1.715</v>
          </cell>
          <cell r="L440">
            <v>22.006</v>
          </cell>
          <cell r="M440">
            <v>9.7205</v>
          </cell>
          <cell r="N440">
            <v>13.0238</v>
          </cell>
          <cell r="O440">
            <v>7.6747</v>
          </cell>
          <cell r="P440">
            <v>48.2166</v>
          </cell>
          <cell r="Q440">
            <v>48.7176</v>
          </cell>
          <cell r="R440">
            <v>245.952</v>
          </cell>
          <cell r="S440">
            <v>35.1813</v>
          </cell>
          <cell r="T440">
            <v>0.2706</v>
          </cell>
          <cell r="U440">
            <v>0.1658</v>
          </cell>
          <cell r="V440">
            <v>0.6753</v>
          </cell>
          <cell r="W440">
            <v>0.1619</v>
          </cell>
          <cell r="X440">
            <v>0.4243</v>
          </cell>
          <cell r="Y440">
            <v>0.0425</v>
          </cell>
          <cell r="Z440">
            <v>0.057</v>
          </cell>
          <cell r="AA440">
            <v>0.0998</v>
          </cell>
          <cell r="AB440">
            <v>0.3917</v>
          </cell>
          <cell r="AC440">
            <v>0.2873</v>
          </cell>
          <cell r="AD440">
            <v>0.5996</v>
          </cell>
          <cell r="AE440">
            <v>1.6355</v>
          </cell>
          <cell r="AF440">
            <v>4.8113</v>
          </cell>
        </row>
        <row r="441">
          <cell r="A441" t="str">
            <v>91985</v>
          </cell>
          <cell r="B441" t="str">
            <v>SCE</v>
          </cell>
          <cell r="D441">
            <v>9</v>
          </cell>
          <cell r="E441">
            <v>1985</v>
          </cell>
          <cell r="F441">
            <v>10.3735</v>
          </cell>
          <cell r="G441">
            <v>6.6635</v>
          </cell>
          <cell r="H441">
            <v>36.4655</v>
          </cell>
          <cell r="I441">
            <v>9.9826</v>
          </cell>
          <cell r="J441">
            <v>33.9812</v>
          </cell>
          <cell r="K441">
            <v>1.715</v>
          </cell>
          <cell r="L441">
            <v>22.0433</v>
          </cell>
          <cell r="M441">
            <v>9.9282</v>
          </cell>
          <cell r="N441">
            <v>13.8162</v>
          </cell>
          <cell r="O441">
            <v>8.4837</v>
          </cell>
          <cell r="P441">
            <v>49.0736</v>
          </cell>
          <cell r="Q441">
            <v>51.1131</v>
          </cell>
          <cell r="R441">
            <v>253.6394</v>
          </cell>
          <cell r="S441">
            <v>35.696200000000005</v>
          </cell>
          <cell r="T441">
            <v>0.4083</v>
          </cell>
          <cell r="U441">
            <v>0.3848</v>
          </cell>
          <cell r="V441">
            <v>1.2649</v>
          </cell>
          <cell r="W441">
            <v>0.3005</v>
          </cell>
          <cell r="X441">
            <v>0.8417</v>
          </cell>
          <cell r="Y441">
            <v>0.0265</v>
          </cell>
          <cell r="Z441">
            <v>0.0632</v>
          </cell>
          <cell r="AA441">
            <v>0.2165</v>
          </cell>
          <cell r="AB441">
            <v>0.7993</v>
          </cell>
          <cell r="AC441">
            <v>0.8698</v>
          </cell>
          <cell r="AD441">
            <v>0.9378</v>
          </cell>
          <cell r="AE441">
            <v>2.5397</v>
          </cell>
          <cell r="AF441">
            <v>8.652999999999999</v>
          </cell>
        </row>
        <row r="442">
          <cell r="A442" t="str">
            <v>91986</v>
          </cell>
          <cell r="B442" t="str">
            <v>SCE</v>
          </cell>
          <cell r="D442">
            <v>9</v>
          </cell>
          <cell r="E442">
            <v>1986</v>
          </cell>
          <cell r="F442">
            <v>11.0387</v>
          </cell>
          <cell r="G442">
            <v>7.0482</v>
          </cell>
          <cell r="H442">
            <v>38.1544</v>
          </cell>
          <cell r="I442">
            <v>10.3283</v>
          </cell>
          <cell r="J442">
            <v>35.4645</v>
          </cell>
          <cell r="K442">
            <v>1.715</v>
          </cell>
          <cell r="L442">
            <v>22.0948</v>
          </cell>
          <cell r="M442">
            <v>10.0958</v>
          </cell>
          <cell r="N442">
            <v>14.3477</v>
          </cell>
          <cell r="O442">
            <v>8.984</v>
          </cell>
          <cell r="P442">
            <v>50.6358</v>
          </cell>
          <cell r="Q442">
            <v>54.3798</v>
          </cell>
          <cell r="R442">
            <v>264.28700000000003</v>
          </cell>
          <cell r="S442">
            <v>37.179500000000004</v>
          </cell>
          <cell r="T442">
            <v>0.6983</v>
          </cell>
          <cell r="U442">
            <v>0.3995</v>
          </cell>
          <cell r="V442">
            <v>1.8889</v>
          </cell>
          <cell r="W442">
            <v>0.4135</v>
          </cell>
          <cell r="X442">
            <v>1.8411</v>
          </cell>
          <cell r="Y442">
            <v>0.008</v>
          </cell>
          <cell r="Z442">
            <v>0.0799</v>
          </cell>
          <cell r="AA442">
            <v>0.1773</v>
          </cell>
          <cell r="AB442">
            <v>0.5396</v>
          </cell>
          <cell r="AC442">
            <v>0.5676</v>
          </cell>
          <cell r="AD442">
            <v>1.6507</v>
          </cell>
          <cell r="AE442">
            <v>3.4294</v>
          </cell>
          <cell r="AF442">
            <v>11.6938</v>
          </cell>
        </row>
        <row r="443">
          <cell r="A443" t="str">
            <v>91987</v>
          </cell>
          <cell r="B443" t="str">
            <v>SCE</v>
          </cell>
          <cell r="D443">
            <v>9</v>
          </cell>
          <cell r="E443">
            <v>1987</v>
          </cell>
          <cell r="F443">
            <v>11.7451</v>
          </cell>
          <cell r="G443">
            <v>7.4021</v>
          </cell>
          <cell r="H443">
            <v>39.9127</v>
          </cell>
          <cell r="I443">
            <v>10.6859</v>
          </cell>
          <cell r="J443">
            <v>37.0196</v>
          </cell>
          <cell r="K443">
            <v>1.715</v>
          </cell>
          <cell r="L443">
            <v>22.1649</v>
          </cell>
          <cell r="M443">
            <v>10.324</v>
          </cell>
          <cell r="N443">
            <v>14.9523</v>
          </cell>
          <cell r="O443">
            <v>9.4602</v>
          </cell>
          <cell r="P443">
            <v>52.3091</v>
          </cell>
          <cell r="Q443">
            <v>57.624</v>
          </cell>
          <cell r="R443">
            <v>275.3149</v>
          </cell>
          <cell r="S443">
            <v>38.7346</v>
          </cell>
          <cell r="T443">
            <v>0.7435</v>
          </cell>
          <cell r="U443">
            <v>0.3707</v>
          </cell>
          <cell r="V443">
            <v>1.979</v>
          </cell>
          <cell r="W443">
            <v>0.4322</v>
          </cell>
          <cell r="X443">
            <v>1.946</v>
          </cell>
          <cell r="Y443">
            <v>0.0058</v>
          </cell>
          <cell r="Z443">
            <v>0.1011</v>
          </cell>
          <cell r="AA443">
            <v>0.2388</v>
          </cell>
          <cell r="AB443">
            <v>0.6132</v>
          </cell>
          <cell r="AC443">
            <v>0.5491</v>
          </cell>
          <cell r="AD443">
            <v>1.7706</v>
          </cell>
          <cell r="AE443">
            <v>3.4275</v>
          </cell>
          <cell r="AF443">
            <v>12.1775</v>
          </cell>
        </row>
        <row r="444">
          <cell r="A444" t="str">
            <v>91988</v>
          </cell>
          <cell r="B444" t="str">
            <v>SCE</v>
          </cell>
          <cell r="D444">
            <v>9</v>
          </cell>
          <cell r="E444">
            <v>1988</v>
          </cell>
          <cell r="F444">
            <v>12.2731</v>
          </cell>
          <cell r="G444">
            <v>7.7397</v>
          </cell>
          <cell r="H444">
            <v>41.7708</v>
          </cell>
          <cell r="I444">
            <v>11.0617</v>
          </cell>
          <cell r="J444">
            <v>38.6787</v>
          </cell>
          <cell r="K444">
            <v>1.715</v>
          </cell>
          <cell r="L444">
            <v>22.2999</v>
          </cell>
          <cell r="M444">
            <v>10.5391</v>
          </cell>
          <cell r="N444">
            <v>15.5983</v>
          </cell>
          <cell r="O444">
            <v>10.1716</v>
          </cell>
          <cell r="P444">
            <v>54.45</v>
          </cell>
          <cell r="Q444">
            <v>60.0881</v>
          </cell>
          <cell r="R444">
            <v>286.386</v>
          </cell>
          <cell r="S444">
            <v>40.3937</v>
          </cell>
          <cell r="T444">
            <v>0.5692</v>
          </cell>
          <cell r="U444">
            <v>0.3563</v>
          </cell>
          <cell r="V444">
            <v>2.1001</v>
          </cell>
          <cell r="W444">
            <v>0.4575</v>
          </cell>
          <cell r="X444">
            <v>2.0832</v>
          </cell>
          <cell r="Y444">
            <v>0.0429</v>
          </cell>
          <cell r="Z444">
            <v>0.169</v>
          </cell>
          <cell r="AA444">
            <v>0.2267</v>
          </cell>
          <cell r="AB444">
            <v>0.6554</v>
          </cell>
          <cell r="AC444">
            <v>0.7906</v>
          </cell>
          <cell r="AD444">
            <v>2.247</v>
          </cell>
          <cell r="AE444">
            <v>2.6691</v>
          </cell>
          <cell r="AF444">
            <v>12.367</v>
          </cell>
        </row>
        <row r="445">
          <cell r="A445" t="str">
            <v>91989</v>
          </cell>
          <cell r="B445" t="str">
            <v>SCE</v>
          </cell>
          <cell r="D445">
            <v>9</v>
          </cell>
          <cell r="E445">
            <v>1989</v>
          </cell>
          <cell r="F445">
            <v>12.8431</v>
          </cell>
          <cell r="G445">
            <v>8.1296</v>
          </cell>
          <cell r="H445">
            <v>43.2663</v>
          </cell>
          <cell r="I445">
            <v>11.3114</v>
          </cell>
          <cell r="J445">
            <v>40.7042</v>
          </cell>
          <cell r="K445">
            <v>1.715</v>
          </cell>
          <cell r="L445">
            <v>22.505</v>
          </cell>
          <cell r="M445">
            <v>10.9718</v>
          </cell>
          <cell r="N445">
            <v>16.2399</v>
          </cell>
          <cell r="O445">
            <v>11.3614</v>
          </cell>
          <cell r="P445">
            <v>56.726</v>
          </cell>
          <cell r="Q445">
            <v>62.4347</v>
          </cell>
          <cell r="R445">
            <v>298.20840000000004</v>
          </cell>
          <cell r="S445">
            <v>42.419200000000004</v>
          </cell>
          <cell r="T445">
            <v>0.6152</v>
          </cell>
          <cell r="U445">
            <v>0.4107</v>
          </cell>
          <cell r="V445">
            <v>1.7598</v>
          </cell>
          <cell r="W445">
            <v>0.3389</v>
          </cell>
          <cell r="X445">
            <v>2.4835</v>
          </cell>
          <cell r="Y445">
            <v>0.0176</v>
          </cell>
          <cell r="Z445">
            <v>0.2423</v>
          </cell>
          <cell r="AA445">
            <v>0.4454</v>
          </cell>
          <cell r="AB445">
            <v>0.652</v>
          </cell>
          <cell r="AC445">
            <v>1.2756</v>
          </cell>
          <cell r="AD445">
            <v>2.3922</v>
          </cell>
          <cell r="AE445">
            <v>2.5748</v>
          </cell>
          <cell r="AF445">
            <v>13.208000000000002</v>
          </cell>
        </row>
        <row r="446">
          <cell r="A446" t="str">
            <v>91990</v>
          </cell>
          <cell r="B446" t="str">
            <v>SCE</v>
          </cell>
          <cell r="D446">
            <v>9</v>
          </cell>
          <cell r="E446">
            <v>1990</v>
          </cell>
          <cell r="F446">
            <v>13.4759</v>
          </cell>
          <cell r="G446">
            <v>8.4731</v>
          </cell>
          <cell r="H446">
            <v>44.6561</v>
          </cell>
          <cell r="I446">
            <v>11.5635</v>
          </cell>
          <cell r="J446">
            <v>42.148</v>
          </cell>
          <cell r="K446">
            <v>1.715</v>
          </cell>
          <cell r="L446">
            <v>22.9301</v>
          </cell>
          <cell r="M446">
            <v>11.3803</v>
          </cell>
          <cell r="N446">
            <v>17.1246</v>
          </cell>
          <cell r="O446">
            <v>11.7676</v>
          </cell>
          <cell r="P446">
            <v>58.5998</v>
          </cell>
          <cell r="Q446">
            <v>65.2231</v>
          </cell>
          <cell r="R446">
            <v>309.0571</v>
          </cell>
          <cell r="S446">
            <v>43.86300000000001</v>
          </cell>
          <cell r="T446">
            <v>0.6828</v>
          </cell>
          <cell r="U446">
            <v>0.3669</v>
          </cell>
          <cell r="V446">
            <v>1.6768</v>
          </cell>
          <cell r="W446">
            <v>0.3488</v>
          </cell>
          <cell r="X446">
            <v>1.9362</v>
          </cell>
          <cell r="Y446">
            <v>0.0218</v>
          </cell>
          <cell r="Z446">
            <v>0.4658</v>
          </cell>
          <cell r="AA446">
            <v>0.4226</v>
          </cell>
          <cell r="AB446">
            <v>0.896</v>
          </cell>
          <cell r="AC446">
            <v>0.499</v>
          </cell>
          <cell r="AD446">
            <v>2.0004</v>
          </cell>
          <cell r="AE446">
            <v>3.0426</v>
          </cell>
          <cell r="AF446">
            <v>12.3597</v>
          </cell>
        </row>
        <row r="447">
          <cell r="A447" t="str">
            <v>91991</v>
          </cell>
          <cell r="B447" t="str">
            <v>SCE</v>
          </cell>
          <cell r="D447">
            <v>9</v>
          </cell>
          <cell r="E447">
            <v>1991</v>
          </cell>
          <cell r="F447">
            <v>14.0348</v>
          </cell>
          <cell r="G447">
            <v>8.7503</v>
          </cell>
          <cell r="H447">
            <v>46.4988</v>
          </cell>
          <cell r="I447">
            <v>11.9573</v>
          </cell>
          <cell r="J447">
            <v>43.2736</v>
          </cell>
          <cell r="K447">
            <v>1.715</v>
          </cell>
          <cell r="L447">
            <v>23.3106</v>
          </cell>
          <cell r="M447">
            <v>11.7173</v>
          </cell>
          <cell r="N447">
            <v>17.9084</v>
          </cell>
          <cell r="O447">
            <v>12.3046</v>
          </cell>
          <cell r="P447">
            <v>60.2372</v>
          </cell>
          <cell r="Q447">
            <v>67.5006</v>
          </cell>
          <cell r="R447">
            <v>319.2085</v>
          </cell>
          <cell r="S447">
            <v>44.988600000000005</v>
          </cell>
          <cell r="T447">
            <v>0.6139</v>
          </cell>
          <cell r="U447">
            <v>0.3033</v>
          </cell>
          <cell r="V447">
            <v>2.1533</v>
          </cell>
          <cell r="W447">
            <v>0.4983</v>
          </cell>
          <cell r="X447">
            <v>1.6511</v>
          </cell>
          <cell r="Y447">
            <v>0.0147</v>
          </cell>
          <cell r="Z447">
            <v>0.4251</v>
          </cell>
          <cell r="AA447">
            <v>0.3524</v>
          </cell>
          <cell r="AB447">
            <v>0.7964</v>
          </cell>
          <cell r="AC447">
            <v>0.6355</v>
          </cell>
          <cell r="AD447">
            <v>1.7748</v>
          </cell>
          <cell r="AE447">
            <v>2.5607</v>
          </cell>
          <cell r="AF447">
            <v>11.779500000000002</v>
          </cell>
        </row>
        <row r="448">
          <cell r="A448" t="str">
            <v>91992</v>
          </cell>
          <cell r="B448" t="str">
            <v>SCE</v>
          </cell>
          <cell r="D448">
            <v>9</v>
          </cell>
          <cell r="E448">
            <v>1992</v>
          </cell>
          <cell r="F448">
            <v>14.3303</v>
          </cell>
          <cell r="G448">
            <v>8.9317</v>
          </cell>
          <cell r="H448">
            <v>47.3702</v>
          </cell>
          <cell r="I448">
            <v>12.125</v>
          </cell>
          <cell r="J448">
            <v>43.6217</v>
          </cell>
          <cell r="K448">
            <v>1.715</v>
          </cell>
          <cell r="L448">
            <v>23.6748</v>
          </cell>
          <cell r="M448">
            <v>11.9808</v>
          </cell>
          <cell r="N448">
            <v>18.5557</v>
          </cell>
          <cell r="O448">
            <v>12.7873</v>
          </cell>
          <cell r="P448">
            <v>61.3952</v>
          </cell>
          <cell r="Q448">
            <v>68.9504</v>
          </cell>
          <cell r="R448">
            <v>325.43809999999996</v>
          </cell>
          <cell r="S448">
            <v>45.3367</v>
          </cell>
          <cell r="T448">
            <v>0.3555</v>
          </cell>
          <cell r="U448">
            <v>0.2101</v>
          </cell>
          <cell r="V448">
            <v>1.2067</v>
          </cell>
          <cell r="W448">
            <v>0.2804</v>
          </cell>
          <cell r="X448">
            <v>0.906</v>
          </cell>
          <cell r="Y448">
            <v>0.051</v>
          </cell>
          <cell r="Z448">
            <v>0.4128</v>
          </cell>
          <cell r="AA448">
            <v>0.2802</v>
          </cell>
          <cell r="AB448">
            <v>0.6611</v>
          </cell>
          <cell r="AC448">
            <v>0.5876</v>
          </cell>
          <cell r="AD448">
            <v>1.3071</v>
          </cell>
          <cell r="AE448">
            <v>1.7637</v>
          </cell>
          <cell r="AF448">
            <v>8.022200000000002</v>
          </cell>
        </row>
        <row r="449">
          <cell r="A449" t="str">
            <v>91993</v>
          </cell>
          <cell r="B449" t="str">
            <v>SCE</v>
          </cell>
          <cell r="D449">
            <v>9</v>
          </cell>
          <cell r="E449">
            <v>1993</v>
          </cell>
          <cell r="F449">
            <v>14.5192</v>
          </cell>
          <cell r="G449">
            <v>9.0389</v>
          </cell>
          <cell r="H449">
            <v>48.0363</v>
          </cell>
          <cell r="I449">
            <v>12.2606</v>
          </cell>
          <cell r="J449">
            <v>43.6217</v>
          </cell>
          <cell r="K449">
            <v>1.715</v>
          </cell>
          <cell r="L449">
            <v>23.9509</v>
          </cell>
          <cell r="M449">
            <v>12.4001</v>
          </cell>
          <cell r="N449">
            <v>19.0159</v>
          </cell>
          <cell r="O449">
            <v>12.7977</v>
          </cell>
          <cell r="P449">
            <v>63.2292</v>
          </cell>
          <cell r="Q449">
            <v>68.9504</v>
          </cell>
          <cell r="R449">
            <v>329.53589999999997</v>
          </cell>
          <cell r="S449">
            <v>45.3367</v>
          </cell>
          <cell r="T449">
            <v>0.2542</v>
          </cell>
          <cell r="U449">
            <v>0.1391</v>
          </cell>
          <cell r="V449">
            <v>1.0248</v>
          </cell>
          <cell r="W449">
            <v>0.256</v>
          </cell>
          <cell r="X449">
            <v>0.4733</v>
          </cell>
          <cell r="Y449">
            <v>0.1034</v>
          </cell>
          <cell r="Z449">
            <v>0.3292</v>
          </cell>
          <cell r="AA449">
            <v>0.4374</v>
          </cell>
          <cell r="AB449">
            <v>0.4749</v>
          </cell>
          <cell r="AC449">
            <v>0.1213</v>
          </cell>
          <cell r="AD449">
            <v>1.9954</v>
          </cell>
          <cell r="AE449">
            <v>0.3026</v>
          </cell>
          <cell r="AF449">
            <v>5.9116</v>
          </cell>
        </row>
        <row r="450">
          <cell r="A450" t="str">
            <v>91994</v>
          </cell>
          <cell r="B450" t="str">
            <v>SCE</v>
          </cell>
          <cell r="D450">
            <v>9</v>
          </cell>
          <cell r="E450">
            <v>1994</v>
          </cell>
          <cell r="F450">
            <v>14.6819</v>
          </cell>
          <cell r="G450">
            <v>9.1488</v>
          </cell>
          <cell r="H450">
            <v>48.6625</v>
          </cell>
          <cell r="I450">
            <v>12.3958</v>
          </cell>
          <cell r="J450">
            <v>43.6217</v>
          </cell>
          <cell r="K450">
            <v>1.721</v>
          </cell>
          <cell r="L450">
            <v>24.1855</v>
          </cell>
          <cell r="M450">
            <v>12.7296</v>
          </cell>
          <cell r="N450">
            <v>19.6727</v>
          </cell>
          <cell r="O450">
            <v>12.7977</v>
          </cell>
          <cell r="P450">
            <v>64.2127</v>
          </cell>
          <cell r="Q450">
            <v>68.9504</v>
          </cell>
          <cell r="R450">
            <v>332.78029999999995</v>
          </cell>
          <cell r="S450">
            <v>45.342699999999994</v>
          </cell>
          <cell r="T450">
            <v>0.2334</v>
          </cell>
          <cell r="U450">
            <v>0.1451</v>
          </cell>
          <cell r="V450">
            <v>1.0086</v>
          </cell>
          <cell r="W450">
            <v>0.2634</v>
          </cell>
          <cell r="X450">
            <v>0.2767</v>
          </cell>
          <cell r="Y450">
            <v>0.0705</v>
          </cell>
          <cell r="Z450">
            <v>0.2923</v>
          </cell>
          <cell r="AA450">
            <v>0.3495</v>
          </cell>
          <cell r="AB450">
            <v>0.6727</v>
          </cell>
          <cell r="AC450">
            <v>0.0345</v>
          </cell>
          <cell r="AD450">
            <v>1.1596</v>
          </cell>
          <cell r="AE450">
            <v>0.2892</v>
          </cell>
          <cell r="AF450">
            <v>4.7955</v>
          </cell>
        </row>
        <row r="451">
          <cell r="A451" t="str">
            <v>91995</v>
          </cell>
          <cell r="B451" t="str">
            <v>SCE</v>
          </cell>
          <cell r="D451">
            <v>9</v>
          </cell>
          <cell r="E451">
            <v>1995</v>
          </cell>
          <cell r="F451">
            <v>14.7713</v>
          </cell>
          <cell r="G451">
            <v>9.2016</v>
          </cell>
          <cell r="H451">
            <v>48.8274</v>
          </cell>
          <cell r="I451">
            <v>12.4079</v>
          </cell>
          <cell r="J451">
            <v>43.6217</v>
          </cell>
          <cell r="K451">
            <v>1.7638</v>
          </cell>
          <cell r="L451">
            <v>24.5992</v>
          </cell>
          <cell r="M451">
            <v>12.8668</v>
          </cell>
          <cell r="N451">
            <v>19.9482</v>
          </cell>
          <cell r="O451">
            <v>12.7977</v>
          </cell>
          <cell r="P451">
            <v>64.5051</v>
          </cell>
          <cell r="Q451">
            <v>68.9504</v>
          </cell>
          <cell r="R451">
            <v>334.2611</v>
          </cell>
          <cell r="S451">
            <v>45.3855</v>
          </cell>
          <cell r="T451">
            <v>0.1659</v>
          </cell>
          <cell r="U451">
            <v>0.0917</v>
          </cell>
          <cell r="V451">
            <v>0.5708</v>
          </cell>
          <cell r="W451">
            <v>0.1479</v>
          </cell>
          <cell r="X451">
            <v>0.1753</v>
          </cell>
          <cell r="Y451">
            <v>0.0906</v>
          </cell>
          <cell r="Z451">
            <v>0.4766</v>
          </cell>
          <cell r="AA451">
            <v>0.1588</v>
          </cell>
          <cell r="AB451">
            <v>0.2931</v>
          </cell>
          <cell r="AC451">
            <v>0.0404</v>
          </cell>
          <cell r="AD451">
            <v>0.4824</v>
          </cell>
          <cell r="AE451">
            <v>0.3019</v>
          </cell>
          <cell r="AF451">
            <v>2.9954000000000005</v>
          </cell>
        </row>
        <row r="452">
          <cell r="A452" t="str">
            <v>91996</v>
          </cell>
          <cell r="B452" t="str">
            <v>SCE</v>
          </cell>
          <cell r="D452">
            <v>9</v>
          </cell>
          <cell r="E452">
            <v>1996</v>
          </cell>
          <cell r="F452">
            <v>14.8697</v>
          </cell>
          <cell r="G452">
            <v>9.3374</v>
          </cell>
          <cell r="H452">
            <v>48.979</v>
          </cell>
          <cell r="I452">
            <v>12.4079</v>
          </cell>
          <cell r="J452">
            <v>43.6217</v>
          </cell>
          <cell r="K452">
            <v>1.7638</v>
          </cell>
          <cell r="L452">
            <v>24.7717</v>
          </cell>
          <cell r="M452">
            <v>13.1536</v>
          </cell>
          <cell r="N452">
            <v>20.0548</v>
          </cell>
          <cell r="O452">
            <v>12.7977</v>
          </cell>
          <cell r="P452">
            <v>65.0262</v>
          </cell>
          <cell r="Q452">
            <v>68.9504</v>
          </cell>
          <cell r="R452">
            <v>335.7339</v>
          </cell>
          <cell r="S452">
            <v>45.3855</v>
          </cell>
          <cell r="T452">
            <v>0.1807</v>
          </cell>
          <cell r="U452">
            <v>0.1785</v>
          </cell>
          <cell r="V452">
            <v>0.5795</v>
          </cell>
          <cell r="W452">
            <v>0.1393</v>
          </cell>
          <cell r="X452">
            <v>0.3581</v>
          </cell>
          <cell r="Y452">
            <v>0.0292</v>
          </cell>
          <cell r="Z452">
            <v>0.2412</v>
          </cell>
          <cell r="AA452">
            <v>0.3102</v>
          </cell>
          <cell r="AB452">
            <v>0.1253</v>
          </cell>
          <cell r="AC452">
            <v>0.0507</v>
          </cell>
          <cell r="AD452">
            <v>0.7262</v>
          </cell>
          <cell r="AE452">
            <v>0.2766</v>
          </cell>
          <cell r="AF452">
            <v>3.1955000000000005</v>
          </cell>
        </row>
        <row r="453">
          <cell r="A453" t="str">
            <v>91997</v>
          </cell>
          <cell r="B453" t="str">
            <v>SCE</v>
          </cell>
          <cell r="D453">
            <v>9</v>
          </cell>
          <cell r="E453">
            <v>1997</v>
          </cell>
          <cell r="F453">
            <v>14.8942</v>
          </cell>
          <cell r="G453">
            <v>9.4464</v>
          </cell>
          <cell r="H453">
            <v>49.3678</v>
          </cell>
          <cell r="I453">
            <v>12.4595</v>
          </cell>
          <cell r="J453">
            <v>43.6217</v>
          </cell>
          <cell r="K453">
            <v>1.7638</v>
          </cell>
          <cell r="L453">
            <v>24.9222</v>
          </cell>
          <cell r="M453">
            <v>13.3333</v>
          </cell>
          <cell r="N453">
            <v>20.2714</v>
          </cell>
          <cell r="O453">
            <v>12.7977</v>
          </cell>
          <cell r="P453">
            <v>65.757</v>
          </cell>
          <cell r="Q453">
            <v>68.9504</v>
          </cell>
          <cell r="R453">
            <v>337.5854</v>
          </cell>
          <cell r="S453">
            <v>45.3855</v>
          </cell>
          <cell r="T453">
            <v>0.1127</v>
          </cell>
          <cell r="U453">
            <v>0.1559</v>
          </cell>
          <cell r="V453">
            <v>0.8379</v>
          </cell>
          <cell r="W453">
            <v>0.2047</v>
          </cell>
          <cell r="X453">
            <v>0.4646</v>
          </cell>
          <cell r="Y453">
            <v>0.0088</v>
          </cell>
          <cell r="Z453">
            <v>0.2249</v>
          </cell>
          <cell r="AA453">
            <v>0.2052</v>
          </cell>
          <cell r="AB453">
            <v>0.2368</v>
          </cell>
          <cell r="AC453">
            <v>0.0186</v>
          </cell>
          <cell r="AD453">
            <v>0.9531</v>
          </cell>
          <cell r="AE453">
            <v>0.1674</v>
          </cell>
          <cell r="AF453">
            <v>3.5906000000000002</v>
          </cell>
        </row>
        <row r="454">
          <cell r="A454" t="str">
            <v>91998</v>
          </cell>
          <cell r="B454" t="str">
            <v>SCE</v>
          </cell>
          <cell r="D454">
            <v>9</v>
          </cell>
          <cell r="E454">
            <v>1998</v>
          </cell>
          <cell r="F454">
            <v>14.9446</v>
          </cell>
          <cell r="G454">
            <v>9.5964</v>
          </cell>
          <cell r="H454">
            <v>49.7807</v>
          </cell>
          <cell r="I454">
            <v>12.5192</v>
          </cell>
          <cell r="J454">
            <v>43.6217</v>
          </cell>
          <cell r="K454">
            <v>1.7638</v>
          </cell>
          <cell r="L454">
            <v>25.0502</v>
          </cell>
          <cell r="M454">
            <v>13.5852</v>
          </cell>
          <cell r="N454">
            <v>20.5655</v>
          </cell>
          <cell r="O454">
            <v>12.7977</v>
          </cell>
          <cell r="P454">
            <v>66.4803</v>
          </cell>
          <cell r="Q454">
            <v>68.9504</v>
          </cell>
          <cell r="R454">
            <v>339.65569999999997</v>
          </cell>
          <cell r="S454">
            <v>45.3855</v>
          </cell>
          <cell r="T454">
            <v>0.1444</v>
          </cell>
          <cell r="U454">
            <v>0.2013</v>
          </cell>
          <cell r="V454">
            <v>0.8819</v>
          </cell>
          <cell r="W454">
            <v>0.2153</v>
          </cell>
          <cell r="X454">
            <v>0.4907</v>
          </cell>
          <cell r="Y454">
            <v>0.0305</v>
          </cell>
          <cell r="Z454">
            <v>0.2088</v>
          </cell>
          <cell r="AA454">
            <v>0.2797</v>
          </cell>
          <cell r="AB454">
            <v>0.3162</v>
          </cell>
          <cell r="AC454">
            <v>0.1473</v>
          </cell>
          <cell r="AD454">
            <v>0.9639</v>
          </cell>
          <cell r="AE454">
            <v>0.3347</v>
          </cell>
          <cell r="AF454">
            <v>4.2147</v>
          </cell>
        </row>
        <row r="455">
          <cell r="A455" t="str">
            <v>91999</v>
          </cell>
          <cell r="B455" t="str">
            <v>SCE</v>
          </cell>
          <cell r="D455">
            <v>9</v>
          </cell>
          <cell r="E455">
            <v>1999</v>
          </cell>
          <cell r="F455">
            <v>15.0162</v>
          </cell>
          <cell r="G455">
            <v>9.7077</v>
          </cell>
          <cell r="H455">
            <v>50.1352</v>
          </cell>
          <cell r="I455">
            <v>12.5579</v>
          </cell>
          <cell r="J455">
            <v>43.6217</v>
          </cell>
          <cell r="K455">
            <v>1.7638</v>
          </cell>
          <cell r="L455">
            <v>25.3817</v>
          </cell>
          <cell r="M455">
            <v>13.7815</v>
          </cell>
          <cell r="N455">
            <v>20.7932</v>
          </cell>
          <cell r="O455">
            <v>12.7977</v>
          </cell>
          <cell r="P455">
            <v>67.0727</v>
          </cell>
          <cell r="Q455">
            <v>68.9504</v>
          </cell>
          <cell r="R455">
            <v>341.57969999999995</v>
          </cell>
          <cell r="S455">
            <v>45.3855</v>
          </cell>
          <cell r="T455">
            <v>0.1716</v>
          </cell>
          <cell r="U455">
            <v>0.1671</v>
          </cell>
          <cell r="V455">
            <v>0.8413</v>
          </cell>
          <cell r="W455">
            <v>0.1996</v>
          </cell>
          <cell r="X455">
            <v>0.5638</v>
          </cell>
          <cell r="Y455">
            <v>0.03</v>
          </cell>
          <cell r="Z455">
            <v>0.4194</v>
          </cell>
          <cell r="AA455">
            <v>0.2265</v>
          </cell>
          <cell r="AB455">
            <v>0.2518</v>
          </cell>
          <cell r="AC455">
            <v>0.3444</v>
          </cell>
          <cell r="AD455">
            <v>0.8521</v>
          </cell>
          <cell r="AE455">
            <v>0.5688</v>
          </cell>
          <cell r="AF455">
            <v>4.6364</v>
          </cell>
        </row>
        <row r="456">
          <cell r="A456" t="str">
            <v>92000</v>
          </cell>
          <cell r="B456" t="str">
            <v>SCE</v>
          </cell>
          <cell r="D456">
            <v>9</v>
          </cell>
          <cell r="E456">
            <v>2000</v>
          </cell>
          <cell r="F456">
            <v>15.103</v>
          </cell>
          <cell r="G456">
            <v>9.9303</v>
          </cell>
          <cell r="H456">
            <v>51.0231</v>
          </cell>
          <cell r="I456">
            <v>12.6851</v>
          </cell>
          <cell r="J456">
            <v>43.6217</v>
          </cell>
          <cell r="K456">
            <v>1.7638</v>
          </cell>
          <cell r="L456">
            <v>25.5671</v>
          </cell>
          <cell r="M456">
            <v>14.5317</v>
          </cell>
          <cell r="N456">
            <v>20.9918</v>
          </cell>
          <cell r="O456">
            <v>13.0399</v>
          </cell>
          <cell r="P456">
            <v>68.2279</v>
          </cell>
          <cell r="Q456">
            <v>68.9504</v>
          </cell>
          <cell r="R456">
            <v>345.43580000000003</v>
          </cell>
          <cell r="S456">
            <v>45.3855</v>
          </cell>
          <cell r="T456">
            <v>0.1923</v>
          </cell>
          <cell r="U456">
            <v>0.2833</v>
          </cell>
          <cell r="V456">
            <v>1.3905</v>
          </cell>
          <cell r="W456">
            <v>0.2926</v>
          </cell>
          <cell r="X456">
            <v>1.5506</v>
          </cell>
          <cell r="Y456">
            <v>0.0022</v>
          </cell>
          <cell r="Z456">
            <v>0.281</v>
          </cell>
          <cell r="AA456">
            <v>0.783</v>
          </cell>
          <cell r="AB456">
            <v>0.2249</v>
          </cell>
          <cell r="AC456">
            <v>0.5051</v>
          </cell>
          <cell r="AD456">
            <v>1.4351</v>
          </cell>
          <cell r="AE456">
            <v>1.0121</v>
          </cell>
          <cell r="AF456">
            <v>7.9527</v>
          </cell>
        </row>
        <row r="457">
          <cell r="A457" t="str">
            <v>92001</v>
          </cell>
          <cell r="B457" t="str">
            <v>SCE</v>
          </cell>
          <cell r="D457">
            <v>9</v>
          </cell>
          <cell r="E457">
            <v>2001</v>
          </cell>
          <cell r="F457">
            <v>15.2066</v>
          </cell>
          <cell r="G457">
            <v>10.1456</v>
          </cell>
          <cell r="H457">
            <v>51.742</v>
          </cell>
          <cell r="I457">
            <v>12.767</v>
          </cell>
          <cell r="J457">
            <v>43.6217</v>
          </cell>
          <cell r="K457">
            <v>1.7638</v>
          </cell>
          <cell r="L457">
            <v>25.8792</v>
          </cell>
          <cell r="M457">
            <v>15.1198</v>
          </cell>
          <cell r="N457">
            <v>21.3259</v>
          </cell>
          <cell r="O457">
            <v>13.0762</v>
          </cell>
          <cell r="P457">
            <v>69.428</v>
          </cell>
          <cell r="Q457">
            <v>68.9504</v>
          </cell>
          <cell r="R457">
            <v>349.02619999999996</v>
          </cell>
          <cell r="S457">
            <v>45.3855</v>
          </cell>
          <cell r="T457">
            <v>0.2147</v>
          </cell>
          <cell r="U457">
            <v>0.2809</v>
          </cell>
          <cell r="V457">
            <v>1.2358</v>
          </cell>
          <cell r="W457">
            <v>0.251</v>
          </cell>
          <cell r="X457">
            <v>1.5282</v>
          </cell>
          <cell r="Y457">
            <v>0.1043</v>
          </cell>
          <cell r="Z457">
            <v>0.4156</v>
          </cell>
          <cell r="AA457">
            <v>0.6243</v>
          </cell>
          <cell r="AB457">
            <v>0.3625</v>
          </cell>
          <cell r="AC457">
            <v>0.1749</v>
          </cell>
          <cell r="AD457">
            <v>1.5022</v>
          </cell>
          <cell r="AE457">
            <v>0.8472</v>
          </cell>
          <cell r="AF457">
            <v>7.5416</v>
          </cell>
        </row>
        <row r="458">
          <cell r="A458" t="str">
            <v>92002</v>
          </cell>
          <cell r="B458" t="str">
            <v>SCE</v>
          </cell>
          <cell r="D458">
            <v>9</v>
          </cell>
          <cell r="E458">
            <v>2002</v>
          </cell>
          <cell r="F458">
            <v>15.5563</v>
          </cell>
          <cell r="G458">
            <v>10.3072</v>
          </cell>
          <cell r="H458">
            <v>52.3972</v>
          </cell>
          <cell r="I458">
            <v>13.1179</v>
          </cell>
          <cell r="J458">
            <v>44.0585</v>
          </cell>
          <cell r="K458">
            <v>1.7658</v>
          </cell>
          <cell r="L458">
            <v>26.1924</v>
          </cell>
          <cell r="M458">
            <v>15.5356</v>
          </cell>
          <cell r="N458">
            <v>21.8223</v>
          </cell>
          <cell r="O458">
            <v>13.3229</v>
          </cell>
          <cell r="P458">
            <v>71.3372</v>
          </cell>
          <cell r="Q458">
            <v>70.8468</v>
          </cell>
          <cell r="R458">
            <v>356.26009999999997</v>
          </cell>
          <cell r="S458">
            <v>45.8243</v>
          </cell>
          <cell r="T458">
            <v>0.4661</v>
          </cell>
          <cell r="U458">
            <v>0.2323</v>
          </cell>
          <cell r="V458">
            <v>1.1835</v>
          </cell>
          <cell r="W458">
            <v>0.5228</v>
          </cell>
          <cell r="X458">
            <v>1.3063</v>
          </cell>
          <cell r="Y458">
            <v>0.1543</v>
          </cell>
          <cell r="Z458">
            <v>0.4255</v>
          </cell>
          <cell r="AA458">
            <v>0.4549</v>
          </cell>
          <cell r="AB458">
            <v>0.5273</v>
          </cell>
          <cell r="AC458">
            <v>0.3853</v>
          </cell>
          <cell r="AD458">
            <v>2.234</v>
          </cell>
          <cell r="AE458">
            <v>3.1063</v>
          </cell>
          <cell r="AF458">
            <v>10.998600000000001</v>
          </cell>
        </row>
        <row r="459">
          <cell r="A459" t="str">
            <v>92003</v>
          </cell>
          <cell r="B459" t="str">
            <v>SCE</v>
          </cell>
          <cell r="D459">
            <v>9</v>
          </cell>
          <cell r="E459">
            <v>2003</v>
          </cell>
          <cell r="F459">
            <v>15.9113</v>
          </cell>
          <cell r="G459">
            <v>10.4639</v>
          </cell>
          <cell r="H459">
            <v>53.0367</v>
          </cell>
          <cell r="I459">
            <v>13.5075</v>
          </cell>
          <cell r="J459">
            <v>44.4932</v>
          </cell>
          <cell r="K459">
            <v>1.7679</v>
          </cell>
          <cell r="L459">
            <v>26.5151</v>
          </cell>
          <cell r="M459">
            <v>15.9969</v>
          </cell>
          <cell r="N459">
            <v>22.2847</v>
          </cell>
          <cell r="O459">
            <v>13.5617</v>
          </cell>
          <cell r="P459">
            <v>73.4557</v>
          </cell>
          <cell r="Q459">
            <v>72.9508</v>
          </cell>
          <cell r="R459">
            <v>363.9454</v>
          </cell>
          <cell r="S459">
            <v>46.2611</v>
          </cell>
          <cell r="T459">
            <v>0.4767</v>
          </cell>
          <cell r="U459">
            <v>0.2325</v>
          </cell>
          <cell r="V459">
            <v>1.1772</v>
          </cell>
          <cell r="W459">
            <v>0.5637</v>
          </cell>
          <cell r="X459">
            <v>1.1408</v>
          </cell>
          <cell r="Y459">
            <v>0.0521</v>
          </cell>
          <cell r="Z459">
            <v>0.4441</v>
          </cell>
          <cell r="AA459">
            <v>0.5036</v>
          </cell>
          <cell r="AB459">
            <v>0.4961</v>
          </cell>
          <cell r="AC459">
            <v>0.3773</v>
          </cell>
          <cell r="AD459">
            <v>2.468</v>
          </cell>
          <cell r="AE459">
            <v>2.8881</v>
          </cell>
          <cell r="AF459">
            <v>10.8202</v>
          </cell>
        </row>
        <row r="460">
          <cell r="A460" t="str">
            <v>92004</v>
          </cell>
          <cell r="B460" t="str">
            <v>SCE</v>
          </cell>
          <cell r="D460">
            <v>9</v>
          </cell>
          <cell r="E460">
            <v>2004</v>
          </cell>
          <cell r="F460">
            <v>16.2202</v>
          </cell>
          <cell r="G460">
            <v>10.6159</v>
          </cell>
          <cell r="H460">
            <v>53.6529</v>
          </cell>
          <cell r="I460">
            <v>13.9062</v>
          </cell>
          <cell r="J460">
            <v>44.9025</v>
          </cell>
          <cell r="K460">
            <v>1.77</v>
          </cell>
          <cell r="L460">
            <v>26.8304</v>
          </cell>
          <cell r="M460">
            <v>16.4691</v>
          </cell>
          <cell r="N460">
            <v>22.9393</v>
          </cell>
          <cell r="O460">
            <v>13.793</v>
          </cell>
          <cell r="P460">
            <v>75.6239</v>
          </cell>
          <cell r="Q460">
            <v>75.1041</v>
          </cell>
          <cell r="R460">
            <v>371.82750000000004</v>
          </cell>
          <cell r="S460">
            <v>46.67250000000001</v>
          </cell>
          <cell r="T460">
            <v>0.4354</v>
          </cell>
          <cell r="U460">
            <v>0.2329</v>
          </cell>
          <cell r="V460">
            <v>1.1617</v>
          </cell>
          <cell r="W460">
            <v>0.5741</v>
          </cell>
          <cell r="X460">
            <v>1.1047</v>
          </cell>
          <cell r="Y460">
            <v>0.0507</v>
          </cell>
          <cell r="Z460">
            <v>0.4467</v>
          </cell>
          <cell r="AA460">
            <v>0.5179</v>
          </cell>
          <cell r="AB460">
            <v>0.6912</v>
          </cell>
          <cell r="AC460">
            <v>0.369</v>
          </cell>
          <cell r="AD460">
            <v>2.543</v>
          </cell>
          <cell r="AE460">
            <v>2.9828</v>
          </cell>
          <cell r="AF460">
            <v>11.1101</v>
          </cell>
        </row>
        <row r="461">
          <cell r="A461" t="str">
            <v>92005</v>
          </cell>
          <cell r="B461" t="str">
            <v>SCE</v>
          </cell>
          <cell r="D461">
            <v>9</v>
          </cell>
          <cell r="E461">
            <v>2005</v>
          </cell>
          <cell r="F461">
            <v>16.4942</v>
          </cell>
          <cell r="G461">
            <v>10.7634</v>
          </cell>
          <cell r="H461">
            <v>54.2475</v>
          </cell>
          <cell r="I461">
            <v>14.1711</v>
          </cell>
          <cell r="J461">
            <v>45.2956</v>
          </cell>
          <cell r="K461">
            <v>1.772</v>
          </cell>
          <cell r="L461">
            <v>27.1376</v>
          </cell>
          <cell r="M461">
            <v>16.7829</v>
          </cell>
          <cell r="N461">
            <v>23.5743</v>
          </cell>
          <cell r="O461">
            <v>14.017</v>
          </cell>
          <cell r="P461">
            <v>77.0647</v>
          </cell>
          <cell r="Q461">
            <v>76.5349</v>
          </cell>
          <cell r="R461">
            <v>377.85519999999997</v>
          </cell>
          <cell r="S461">
            <v>47.0676</v>
          </cell>
          <cell r="T461">
            <v>0.4049</v>
          </cell>
          <cell r="U461">
            <v>0.2334</v>
          </cell>
          <cell r="V461">
            <v>1.1462</v>
          </cell>
          <cell r="W461">
            <v>0.4408</v>
          </cell>
          <cell r="X461">
            <v>1.075</v>
          </cell>
          <cell r="Y461">
            <v>0.0491</v>
          </cell>
          <cell r="Z461">
            <v>0.4491</v>
          </cell>
          <cell r="AA461">
            <v>0.3632</v>
          </cell>
          <cell r="AB461">
            <v>0.6747</v>
          </cell>
          <cell r="AC461">
            <v>0.3605</v>
          </cell>
          <cell r="AD461">
            <v>1.8416</v>
          </cell>
          <cell r="AE461">
            <v>2.3039</v>
          </cell>
          <cell r="AF461">
            <v>9.3424</v>
          </cell>
        </row>
        <row r="462">
          <cell r="A462" t="str">
            <v>92006</v>
          </cell>
          <cell r="B462" t="str">
            <v>SCE</v>
          </cell>
          <cell r="D462">
            <v>9</v>
          </cell>
          <cell r="E462">
            <v>2006</v>
          </cell>
          <cell r="F462">
            <v>16.7618</v>
          </cell>
          <cell r="G462">
            <v>10.9066</v>
          </cell>
          <cell r="H462">
            <v>54.8238</v>
          </cell>
          <cell r="I462">
            <v>14.4318</v>
          </cell>
          <cell r="J462">
            <v>45.6765</v>
          </cell>
          <cell r="K462">
            <v>1.774</v>
          </cell>
          <cell r="L462">
            <v>27.4368</v>
          </cell>
          <cell r="M462">
            <v>17.0916</v>
          </cell>
          <cell r="N462">
            <v>24.2059</v>
          </cell>
          <cell r="O462">
            <v>14.2341</v>
          </cell>
          <cell r="P462">
            <v>78.4823</v>
          </cell>
          <cell r="Q462">
            <v>77.9428</v>
          </cell>
          <cell r="R462">
            <v>383.76800000000003</v>
          </cell>
          <cell r="S462">
            <v>47.4505</v>
          </cell>
          <cell r="T462">
            <v>0.4027</v>
          </cell>
          <cell r="U462">
            <v>0.2342</v>
          </cell>
          <cell r="V462">
            <v>1.133</v>
          </cell>
          <cell r="W462">
            <v>0.4364</v>
          </cell>
          <cell r="X462">
            <v>1.0474</v>
          </cell>
          <cell r="Y462">
            <v>0.0473</v>
          </cell>
          <cell r="Z462">
            <v>0.4521</v>
          </cell>
          <cell r="AA462">
            <v>0.362</v>
          </cell>
          <cell r="AB462">
            <v>0.6746</v>
          </cell>
          <cell r="AC462">
            <v>0.3521</v>
          </cell>
          <cell r="AD462">
            <v>1.8449</v>
          </cell>
          <cell r="AE462">
            <v>2.3211</v>
          </cell>
          <cell r="AF462">
            <v>9.3078</v>
          </cell>
        </row>
        <row r="463">
          <cell r="A463" t="str">
            <v>92007</v>
          </cell>
          <cell r="B463" t="str">
            <v>SCE</v>
          </cell>
          <cell r="D463">
            <v>9</v>
          </cell>
          <cell r="E463">
            <v>2007</v>
          </cell>
          <cell r="F463">
            <v>17.0297</v>
          </cell>
          <cell r="G463">
            <v>11.0457</v>
          </cell>
          <cell r="H463">
            <v>55.3829</v>
          </cell>
          <cell r="I463">
            <v>14.4318</v>
          </cell>
          <cell r="J463">
            <v>46.0469</v>
          </cell>
          <cell r="K463">
            <v>1.776</v>
          </cell>
          <cell r="L463">
            <v>27.727</v>
          </cell>
          <cell r="M463">
            <v>17.0916</v>
          </cell>
          <cell r="N463">
            <v>24.2059</v>
          </cell>
          <cell r="O463">
            <v>14.4134</v>
          </cell>
          <cell r="P463">
            <v>78.4823</v>
          </cell>
          <cell r="Q463">
            <v>77.9428</v>
          </cell>
          <cell r="R463">
            <v>385.576</v>
          </cell>
          <cell r="S463">
            <v>47.822900000000004</v>
          </cell>
          <cell r="T463">
            <v>0.4072</v>
          </cell>
          <cell r="U463">
            <v>0.235</v>
          </cell>
          <cell r="V463">
            <v>1.1202</v>
          </cell>
          <cell r="W463">
            <v>0.1753</v>
          </cell>
          <cell r="X463">
            <v>1.0201</v>
          </cell>
          <cell r="Y463">
            <v>0.0453</v>
          </cell>
          <cell r="Z463">
            <v>0.4548</v>
          </cell>
          <cell r="AA463">
            <v>0.0575</v>
          </cell>
          <cell r="AB463">
            <v>0.0464</v>
          </cell>
          <cell r="AC463">
            <v>0.3128</v>
          </cell>
          <cell r="AD463">
            <v>0.4552</v>
          </cell>
          <cell r="AE463">
            <v>0.951</v>
          </cell>
          <cell r="AF463">
            <v>5.280799999999999</v>
          </cell>
        </row>
        <row r="464">
          <cell r="A464" t="str">
            <v>92008</v>
          </cell>
          <cell r="B464" t="str">
            <v>SCE</v>
          </cell>
          <cell r="D464">
            <v>9</v>
          </cell>
          <cell r="E464">
            <v>2008</v>
          </cell>
          <cell r="F464">
            <v>17.3036</v>
          </cell>
          <cell r="G464">
            <v>11.1808</v>
          </cell>
          <cell r="H464">
            <v>55.9257</v>
          </cell>
          <cell r="I464">
            <v>14.4318</v>
          </cell>
          <cell r="J464">
            <v>46.4083</v>
          </cell>
          <cell r="K464">
            <v>1.778</v>
          </cell>
          <cell r="L464">
            <v>28.0091</v>
          </cell>
          <cell r="M464">
            <v>17.0916</v>
          </cell>
          <cell r="N464">
            <v>24.2059</v>
          </cell>
          <cell r="O464">
            <v>14.5889</v>
          </cell>
          <cell r="P464">
            <v>78.4823</v>
          </cell>
          <cell r="Q464">
            <v>77.9428</v>
          </cell>
          <cell r="R464">
            <v>387.3488</v>
          </cell>
          <cell r="S464">
            <v>48.186299999999996</v>
          </cell>
          <cell r="T464">
            <v>0.4173</v>
          </cell>
          <cell r="U464">
            <v>0.2359</v>
          </cell>
          <cell r="V464">
            <v>1.1083</v>
          </cell>
          <cell r="W464">
            <v>0.1743</v>
          </cell>
          <cell r="X464">
            <v>0.9937</v>
          </cell>
          <cell r="Y464">
            <v>0.0432</v>
          </cell>
          <cell r="Z464">
            <v>0.4591</v>
          </cell>
          <cell r="AA464">
            <v>0.0616</v>
          </cell>
          <cell r="AB464">
            <v>0.0494</v>
          </cell>
          <cell r="AC464">
            <v>0.3075</v>
          </cell>
          <cell r="AD464">
            <v>0.4823</v>
          </cell>
          <cell r="AE464">
            <v>0.9836</v>
          </cell>
          <cell r="AF464">
            <v>5.3162</v>
          </cell>
        </row>
        <row r="465">
          <cell r="A465" t="str">
            <v>92009</v>
          </cell>
          <cell r="B465" t="str">
            <v>SCE</v>
          </cell>
          <cell r="D465">
            <v>9</v>
          </cell>
          <cell r="E465">
            <v>2009</v>
          </cell>
          <cell r="F465">
            <v>17.59</v>
          </cell>
          <cell r="G465">
            <v>11.3123</v>
          </cell>
          <cell r="H465">
            <v>56.4535</v>
          </cell>
          <cell r="I465">
            <v>14.4318</v>
          </cell>
          <cell r="J465">
            <v>46.7627</v>
          </cell>
          <cell r="K465">
            <v>1.78</v>
          </cell>
          <cell r="L465">
            <v>28.2851</v>
          </cell>
          <cell r="M465">
            <v>17.0916</v>
          </cell>
          <cell r="N465">
            <v>24.2059</v>
          </cell>
          <cell r="O465">
            <v>14.7607</v>
          </cell>
          <cell r="P465">
            <v>78.4823</v>
          </cell>
          <cell r="Q465">
            <v>77.9428</v>
          </cell>
          <cell r="R465">
            <v>389.0987</v>
          </cell>
          <cell r="S465">
            <v>48.5427</v>
          </cell>
          <cell r="T465">
            <v>0.4337</v>
          </cell>
          <cell r="U465">
            <v>0.2368</v>
          </cell>
          <cell r="V465">
            <v>1.0978</v>
          </cell>
          <cell r="W465">
            <v>0.1735</v>
          </cell>
          <cell r="X465">
            <v>0.9695</v>
          </cell>
          <cell r="Y465">
            <v>0.041</v>
          </cell>
          <cell r="Z465">
            <v>0.4659</v>
          </cell>
          <cell r="AA465">
            <v>0.0662</v>
          </cell>
          <cell r="AB465">
            <v>0.0532</v>
          </cell>
          <cell r="AC465">
            <v>0.3025</v>
          </cell>
          <cell r="AD465">
            <v>0.5115</v>
          </cell>
          <cell r="AE465">
            <v>1.0139</v>
          </cell>
          <cell r="AF465">
            <v>5.365499999999999</v>
          </cell>
        </row>
        <row r="466">
          <cell r="A466" t="str">
            <v>92010</v>
          </cell>
          <cell r="B466" t="str">
            <v>SCE</v>
          </cell>
          <cell r="D466">
            <v>9</v>
          </cell>
          <cell r="E466">
            <v>2010</v>
          </cell>
          <cell r="F466">
            <v>17.8836</v>
          </cell>
          <cell r="G466">
            <v>11.4401</v>
          </cell>
          <cell r="H466">
            <v>56.9666</v>
          </cell>
          <cell r="I466">
            <v>14.4318</v>
          </cell>
          <cell r="J466">
            <v>47.1097</v>
          </cell>
          <cell r="K466">
            <v>1.7819</v>
          </cell>
          <cell r="L466">
            <v>28.5553</v>
          </cell>
          <cell r="M466">
            <v>17.0916</v>
          </cell>
          <cell r="N466">
            <v>24.2059</v>
          </cell>
          <cell r="O466">
            <v>14.929</v>
          </cell>
          <cell r="P466">
            <v>78.4823</v>
          </cell>
          <cell r="Q466">
            <v>77.9428</v>
          </cell>
          <cell r="R466">
            <v>390.8206</v>
          </cell>
          <cell r="S466">
            <v>48.8916</v>
          </cell>
          <cell r="T466">
            <v>0.4451</v>
          </cell>
          <cell r="U466">
            <v>0.2378</v>
          </cell>
          <cell r="V466">
            <v>1.0885</v>
          </cell>
          <cell r="W466">
            <v>0.1727</v>
          </cell>
          <cell r="X466">
            <v>0.9457</v>
          </cell>
          <cell r="Y466">
            <v>0.0388</v>
          </cell>
          <cell r="Z466">
            <v>0.4738</v>
          </cell>
          <cell r="AA466">
            <v>0.0711</v>
          </cell>
          <cell r="AB466">
            <v>0.0573</v>
          </cell>
          <cell r="AC466">
            <v>0.2979</v>
          </cell>
          <cell r="AD466">
            <v>0.5411</v>
          </cell>
          <cell r="AE466">
            <v>1.0402</v>
          </cell>
          <cell r="AF466">
            <v>5.41</v>
          </cell>
        </row>
        <row r="467">
          <cell r="A467" t="str">
            <v>92011</v>
          </cell>
          <cell r="B467" t="str">
            <v>SCE</v>
          </cell>
          <cell r="D467">
            <v>9</v>
          </cell>
          <cell r="E467">
            <v>2011</v>
          </cell>
          <cell r="F467">
            <v>18.1973</v>
          </cell>
          <cell r="G467">
            <v>11.5645</v>
          </cell>
          <cell r="H467">
            <v>57.4665</v>
          </cell>
          <cell r="I467">
            <v>14.4318</v>
          </cell>
          <cell r="J467">
            <v>47.4524</v>
          </cell>
          <cell r="K467">
            <v>1.7838</v>
          </cell>
          <cell r="L467">
            <v>28.8203</v>
          </cell>
          <cell r="M467">
            <v>17.0916</v>
          </cell>
          <cell r="N467">
            <v>24.2059</v>
          </cell>
          <cell r="O467">
            <v>15.0936</v>
          </cell>
          <cell r="P467">
            <v>78.4823</v>
          </cell>
          <cell r="Q467">
            <v>77.9428</v>
          </cell>
          <cell r="R467">
            <v>392.53280000000007</v>
          </cell>
          <cell r="S467">
            <v>49.2362</v>
          </cell>
          <cell r="T467">
            <v>0.4694</v>
          </cell>
          <cell r="U467">
            <v>0.2388</v>
          </cell>
          <cell r="V467">
            <v>1.0819</v>
          </cell>
          <cell r="W467">
            <v>0.1722</v>
          </cell>
          <cell r="X467">
            <v>0.9265</v>
          </cell>
          <cell r="Y467">
            <v>0.0367</v>
          </cell>
          <cell r="Z467">
            <v>0.4826</v>
          </cell>
          <cell r="AA467">
            <v>0.0763</v>
          </cell>
          <cell r="AB467">
            <v>0.0616</v>
          </cell>
          <cell r="AC467">
            <v>0.2938</v>
          </cell>
          <cell r="AD467">
            <v>0.571</v>
          </cell>
          <cell r="AE467">
            <v>1.0628</v>
          </cell>
          <cell r="AF467">
            <v>5.4736</v>
          </cell>
        </row>
        <row r="468">
          <cell r="A468" t="str">
            <v>92012</v>
          </cell>
          <cell r="B468" t="str">
            <v>SCE</v>
          </cell>
          <cell r="D468">
            <v>9</v>
          </cell>
          <cell r="E468">
            <v>2012</v>
          </cell>
          <cell r="F468">
            <v>18.5118</v>
          </cell>
          <cell r="G468">
            <v>11.6856</v>
          </cell>
          <cell r="H468">
            <v>57.9527</v>
          </cell>
          <cell r="I468">
            <v>14.4318</v>
          </cell>
          <cell r="J468">
            <v>47.7875</v>
          </cell>
          <cell r="K468">
            <v>1.7857</v>
          </cell>
          <cell r="L468">
            <v>29.0803</v>
          </cell>
          <cell r="M468">
            <v>17.0916</v>
          </cell>
          <cell r="N468">
            <v>24.2059</v>
          </cell>
          <cell r="O468">
            <v>15.2549</v>
          </cell>
          <cell r="P468">
            <v>78.4823</v>
          </cell>
          <cell r="Q468">
            <v>77.9428</v>
          </cell>
          <cell r="R468">
            <v>394.2129</v>
          </cell>
          <cell r="S468">
            <v>49.5732</v>
          </cell>
          <cell r="T468">
            <v>0.4751</v>
          </cell>
          <cell r="U468">
            <v>0.2399</v>
          </cell>
          <cell r="V468">
            <v>1.0765</v>
          </cell>
          <cell r="W468">
            <v>0.172</v>
          </cell>
          <cell r="X468">
            <v>0.906</v>
          </cell>
          <cell r="Y468">
            <v>0.0346</v>
          </cell>
          <cell r="Z468">
            <v>0.4922</v>
          </cell>
          <cell r="AA468">
            <v>0.0816</v>
          </cell>
          <cell r="AB468">
            <v>0.0662</v>
          </cell>
          <cell r="AC468">
            <v>0.2904</v>
          </cell>
          <cell r="AD468">
            <v>0.6009</v>
          </cell>
          <cell r="AE468">
            <v>1.0818</v>
          </cell>
          <cell r="AF468">
            <v>5.5172</v>
          </cell>
        </row>
        <row r="469">
          <cell r="A469" t="str">
            <v>92013</v>
          </cell>
          <cell r="B469" t="str">
            <v>SCE</v>
          </cell>
          <cell r="D469">
            <v>9</v>
          </cell>
          <cell r="E469">
            <v>2013</v>
          </cell>
          <cell r="F469">
            <v>18.8239</v>
          </cell>
          <cell r="G469">
            <v>11.8035</v>
          </cell>
          <cell r="H469">
            <v>58.4254</v>
          </cell>
          <cell r="I469">
            <v>14.4318</v>
          </cell>
          <cell r="J469">
            <v>48.1143</v>
          </cell>
          <cell r="K469">
            <v>1.7876</v>
          </cell>
          <cell r="L469">
            <v>29.3303</v>
          </cell>
          <cell r="M469">
            <v>17.0916</v>
          </cell>
          <cell r="N469">
            <v>24.2059</v>
          </cell>
          <cell r="O469">
            <v>15.4127</v>
          </cell>
          <cell r="P469">
            <v>78.4823</v>
          </cell>
          <cell r="Q469">
            <v>77.9428</v>
          </cell>
          <cell r="R469">
            <v>395.85209999999995</v>
          </cell>
          <cell r="S469">
            <v>49.9019</v>
          </cell>
          <cell r="T469">
            <v>0.4776</v>
          </cell>
          <cell r="U469">
            <v>0.241</v>
          </cell>
          <cell r="V469">
            <v>1.0734</v>
          </cell>
          <cell r="W469">
            <v>0.1723</v>
          </cell>
          <cell r="X469">
            <v>0.8871</v>
          </cell>
          <cell r="Y469">
            <v>0.0326</v>
          </cell>
          <cell r="Z469">
            <v>0.4974</v>
          </cell>
          <cell r="AA469">
            <v>0.0872</v>
          </cell>
          <cell r="AB469">
            <v>0.071</v>
          </cell>
          <cell r="AC469">
            <v>0.2876</v>
          </cell>
          <cell r="AD469">
            <v>0.6307</v>
          </cell>
          <cell r="AE469">
            <v>1.0976</v>
          </cell>
          <cell r="AF469">
            <v>5.5555</v>
          </cell>
        </row>
        <row r="470">
          <cell r="A470" t="str">
            <v>92014</v>
          </cell>
          <cell r="B470" t="str">
            <v>SCE</v>
          </cell>
          <cell r="D470">
            <v>9</v>
          </cell>
          <cell r="E470">
            <v>2014</v>
          </cell>
          <cell r="F470">
            <v>23.284</v>
          </cell>
          <cell r="G470">
            <v>12.727</v>
          </cell>
          <cell r="H470">
            <v>66.517</v>
          </cell>
          <cell r="I470">
            <v>16.787</v>
          </cell>
          <cell r="J470">
            <v>58.775</v>
          </cell>
          <cell r="K470">
            <v>2.375</v>
          </cell>
          <cell r="L470">
            <v>36.627</v>
          </cell>
          <cell r="M470">
            <v>17.964</v>
          </cell>
          <cell r="N470">
            <v>30.829</v>
          </cell>
          <cell r="O470">
            <v>18.136</v>
          </cell>
          <cell r="P470">
            <v>85.161</v>
          </cell>
          <cell r="Q470">
            <v>113.677</v>
          </cell>
          <cell r="R470">
            <v>482.85900000000004</v>
          </cell>
          <cell r="S470">
            <v>61.15</v>
          </cell>
          <cell r="T470">
            <v>0.685</v>
          </cell>
          <cell r="U470">
            <v>0.253</v>
          </cell>
          <cell r="V470">
            <v>1.271</v>
          </cell>
          <cell r="W470">
            <v>0.339</v>
          </cell>
          <cell r="X470">
            <v>1.136</v>
          </cell>
          <cell r="Y470">
            <v>0.053</v>
          </cell>
          <cell r="Z470">
            <v>0.265</v>
          </cell>
          <cell r="AA470">
            <v>0.27</v>
          </cell>
          <cell r="AB470">
            <v>1.114</v>
          </cell>
          <cell r="AC470">
            <v>0.388</v>
          </cell>
          <cell r="AD470">
            <v>1.673</v>
          </cell>
          <cell r="AE470">
            <v>4.302</v>
          </cell>
          <cell r="AF470">
            <v>11.748999999999999</v>
          </cell>
        </row>
        <row r="471">
          <cell r="A471" t="str">
            <v>92015</v>
          </cell>
          <cell r="B471" t="str">
            <v>SCE</v>
          </cell>
          <cell r="D471">
            <v>9</v>
          </cell>
          <cell r="E471">
            <v>2015</v>
          </cell>
          <cell r="F471">
            <v>23.774</v>
          </cell>
          <cell r="G471">
            <v>12.855</v>
          </cell>
          <cell r="H471">
            <v>67.189</v>
          </cell>
          <cell r="I471">
            <v>16.957</v>
          </cell>
          <cell r="J471">
            <v>59.369</v>
          </cell>
          <cell r="K471">
            <v>2.399</v>
          </cell>
          <cell r="L471">
            <v>36.627</v>
          </cell>
          <cell r="M471">
            <v>18.146</v>
          </cell>
          <cell r="N471">
            <v>31.884</v>
          </cell>
          <cell r="O471">
            <v>18.38</v>
          </cell>
          <cell r="P471">
            <v>86.144</v>
          </cell>
          <cell r="Q471">
            <v>116.776</v>
          </cell>
          <cell r="R471">
            <v>490.50000000000006</v>
          </cell>
          <cell r="S471">
            <v>61.768</v>
          </cell>
          <cell r="T471">
            <v>0.669</v>
          </cell>
          <cell r="U471">
            <v>0.261</v>
          </cell>
          <cell r="V471">
            <v>1.304</v>
          </cell>
          <cell r="W471">
            <v>0.345</v>
          </cell>
          <cell r="X471">
            <v>1.148</v>
          </cell>
          <cell r="Y471">
            <v>0.052</v>
          </cell>
          <cell r="Z471">
            <v>0.281</v>
          </cell>
          <cell r="AA471">
            <v>0.281</v>
          </cell>
          <cell r="AB471">
            <v>1.138</v>
          </cell>
          <cell r="AC471">
            <v>0.38</v>
          </cell>
          <cell r="AD471">
            <v>1.674</v>
          </cell>
          <cell r="AE471">
            <v>4.237</v>
          </cell>
          <cell r="AF471">
            <v>11.77</v>
          </cell>
        </row>
        <row r="472">
          <cell r="A472" t="str">
            <v>92016</v>
          </cell>
          <cell r="B472" t="str">
            <v>SCE</v>
          </cell>
          <cell r="D472">
            <v>9</v>
          </cell>
          <cell r="E472">
            <v>2016</v>
          </cell>
          <cell r="F472">
            <v>24.248</v>
          </cell>
          <cell r="G472">
            <v>12.984</v>
          </cell>
          <cell r="H472">
            <v>67.864</v>
          </cell>
          <cell r="I472">
            <v>17.127</v>
          </cell>
          <cell r="J472">
            <v>59.965</v>
          </cell>
          <cell r="K472">
            <v>2.423</v>
          </cell>
          <cell r="L472">
            <v>36.627</v>
          </cell>
          <cell r="M472">
            <v>18.328</v>
          </cell>
          <cell r="N472">
            <v>32.904</v>
          </cell>
          <cell r="O472">
            <v>18.615</v>
          </cell>
          <cell r="P472">
            <v>87.099</v>
          </cell>
          <cell r="Q472">
            <v>119.82</v>
          </cell>
          <cell r="R472">
            <v>498.004</v>
          </cell>
          <cell r="S472">
            <v>62.388000000000005</v>
          </cell>
          <cell r="T472">
            <v>0.66</v>
          </cell>
          <cell r="U472">
            <v>0.265</v>
          </cell>
          <cell r="V472">
            <v>1.324</v>
          </cell>
          <cell r="W472">
            <v>0.348</v>
          </cell>
          <cell r="X472">
            <v>1.148</v>
          </cell>
          <cell r="Y472">
            <v>0.05</v>
          </cell>
          <cell r="Z472">
            <v>0.297</v>
          </cell>
          <cell r="AA472">
            <v>0.287</v>
          </cell>
          <cell r="AB472">
            <v>1.11</v>
          </cell>
          <cell r="AC472">
            <v>0.373</v>
          </cell>
          <cell r="AD472">
            <v>1.675</v>
          </cell>
          <cell r="AE472">
            <v>4.194</v>
          </cell>
          <cell r="AF472">
            <v>11.731</v>
          </cell>
        </row>
        <row r="473">
          <cell r="A473" t="str">
            <v>92017</v>
          </cell>
          <cell r="B473" t="str">
            <v>SCE</v>
          </cell>
          <cell r="D473">
            <v>9</v>
          </cell>
          <cell r="E473">
            <v>2017</v>
          </cell>
          <cell r="F473">
            <v>24.707</v>
          </cell>
          <cell r="G473">
            <v>13.158</v>
          </cell>
          <cell r="H473">
            <v>68.773</v>
          </cell>
          <cell r="I473">
            <v>17.357</v>
          </cell>
          <cell r="J473">
            <v>60.769</v>
          </cell>
          <cell r="K473">
            <v>2.456</v>
          </cell>
          <cell r="L473">
            <v>36.627</v>
          </cell>
          <cell r="M473">
            <v>18.573</v>
          </cell>
          <cell r="N473">
            <v>34.379</v>
          </cell>
          <cell r="O473">
            <v>18.848</v>
          </cell>
          <cell r="P473">
            <v>88.043</v>
          </cell>
          <cell r="Q473">
            <v>122.806</v>
          </cell>
          <cell r="R473">
            <v>506.49600000000004</v>
          </cell>
          <cell r="S473">
            <v>63.225</v>
          </cell>
          <cell r="T473">
            <v>0.653</v>
          </cell>
          <cell r="U473">
            <v>0.315</v>
          </cell>
          <cell r="V473">
            <v>1.58</v>
          </cell>
          <cell r="W473">
            <v>0.41</v>
          </cell>
          <cell r="X473">
            <v>1.358</v>
          </cell>
          <cell r="Y473">
            <v>0.057</v>
          </cell>
          <cell r="Z473">
            <v>0.313</v>
          </cell>
          <cell r="AA473">
            <v>0.357</v>
          </cell>
          <cell r="AB473">
            <v>1.57</v>
          </cell>
          <cell r="AC473">
            <v>0.374</v>
          </cell>
          <cell r="AD473">
            <v>1.69</v>
          </cell>
          <cell r="AE473">
            <v>4.148</v>
          </cell>
          <cell r="AF473">
            <v>12.825000000000001</v>
          </cell>
        </row>
        <row r="474">
          <cell r="A474" t="str">
            <v>101975</v>
          </cell>
          <cell r="B474" t="str">
            <v>SCE</v>
          </cell>
          <cell r="D474">
            <v>10</v>
          </cell>
          <cell r="E474">
            <v>1975</v>
          </cell>
          <cell r="F474">
            <v>11.8068</v>
          </cell>
          <cell r="G474">
            <v>4.9121</v>
          </cell>
          <cell r="H474">
            <v>20.0671</v>
          </cell>
          <cell r="I474">
            <v>7.7459</v>
          </cell>
          <cell r="J474">
            <v>11.4152</v>
          </cell>
          <cell r="K474">
            <v>0.921</v>
          </cell>
          <cell r="L474">
            <v>23.2383</v>
          </cell>
          <cell r="M474">
            <v>9.6604</v>
          </cell>
          <cell r="N474">
            <v>6.178</v>
          </cell>
          <cell r="O474">
            <v>4.3541</v>
          </cell>
          <cell r="P474">
            <v>17.512</v>
          </cell>
          <cell r="Q474">
            <v>14.1562</v>
          </cell>
          <cell r="R474">
            <v>131.9671</v>
          </cell>
          <cell r="S474">
            <v>12.3362</v>
          </cell>
          <cell r="T474">
            <v>0.3883</v>
          </cell>
          <cell r="U474">
            <v>0.1152</v>
          </cell>
          <cell r="V474">
            <v>1.2334</v>
          </cell>
          <cell r="W474">
            <v>0.4195</v>
          </cell>
          <cell r="X474">
            <v>0.3189</v>
          </cell>
          <cell r="Y474">
            <v>0.005</v>
          </cell>
          <cell r="Z474">
            <v>0.1924</v>
          </cell>
          <cell r="AA474">
            <v>0.2139</v>
          </cell>
          <cell r="AB474">
            <v>0.2255</v>
          </cell>
          <cell r="AC474">
            <v>0.0723</v>
          </cell>
          <cell r="AD474">
            <v>0.8285</v>
          </cell>
          <cell r="AE474">
            <v>0.4784</v>
          </cell>
          <cell r="AF474">
            <v>4.4913</v>
          </cell>
        </row>
        <row r="475">
          <cell r="A475" t="str">
            <v>101976</v>
          </cell>
          <cell r="B475" t="str">
            <v>SCE</v>
          </cell>
          <cell r="D475">
            <v>10</v>
          </cell>
          <cell r="E475">
            <v>1976</v>
          </cell>
          <cell r="F475">
            <v>12.1668</v>
          </cell>
          <cell r="G475">
            <v>5.0607</v>
          </cell>
          <cell r="H475">
            <v>20.6883</v>
          </cell>
          <cell r="I475">
            <v>7.9349</v>
          </cell>
          <cell r="J475">
            <v>11.7605</v>
          </cell>
          <cell r="K475">
            <v>0.9266</v>
          </cell>
          <cell r="L475">
            <v>23.4801</v>
          </cell>
          <cell r="M475">
            <v>9.9325</v>
          </cell>
          <cell r="N475">
            <v>6.2595</v>
          </cell>
          <cell r="O475">
            <v>4.3662</v>
          </cell>
          <cell r="P475">
            <v>18.3901</v>
          </cell>
          <cell r="Q475">
            <v>14.3795</v>
          </cell>
          <cell r="R475">
            <v>135.34570000000002</v>
          </cell>
          <cell r="S475">
            <v>12.687100000000001</v>
          </cell>
          <cell r="T475">
            <v>0.3867</v>
          </cell>
          <cell r="U475">
            <v>0.1554</v>
          </cell>
          <cell r="V475">
            <v>0.6573</v>
          </cell>
          <cell r="W475">
            <v>0.2054</v>
          </cell>
          <cell r="X475">
            <v>0.4016</v>
          </cell>
          <cell r="Y475">
            <v>0.0171</v>
          </cell>
          <cell r="Z475">
            <v>0.2542</v>
          </cell>
          <cell r="AA475">
            <v>0.2768</v>
          </cell>
          <cell r="AB475">
            <v>0.0844</v>
          </cell>
          <cell r="AC475">
            <v>0.0286</v>
          </cell>
          <cell r="AD475">
            <v>0.8885</v>
          </cell>
          <cell r="AE475">
            <v>0.246</v>
          </cell>
          <cell r="AF475">
            <v>3.6020000000000003</v>
          </cell>
        </row>
        <row r="476">
          <cell r="A476" t="str">
            <v>101977</v>
          </cell>
          <cell r="B476" t="str">
            <v>SCE</v>
          </cell>
          <cell r="D476">
            <v>10</v>
          </cell>
          <cell r="E476">
            <v>1977</v>
          </cell>
          <cell r="F476">
            <v>12.5402</v>
          </cell>
          <cell r="G476">
            <v>5.2435</v>
          </cell>
          <cell r="H476">
            <v>21.4917</v>
          </cell>
          <cell r="I476">
            <v>8.1907</v>
          </cell>
          <cell r="J476">
            <v>12.0782</v>
          </cell>
          <cell r="K476">
            <v>0.9266</v>
          </cell>
          <cell r="L476">
            <v>23.5969</v>
          </cell>
          <cell r="M476">
            <v>10.1581</v>
          </cell>
          <cell r="N476">
            <v>6.9552</v>
          </cell>
          <cell r="O476">
            <v>4.4401</v>
          </cell>
          <cell r="P476">
            <v>19.1004</v>
          </cell>
          <cell r="Q476">
            <v>14.5931</v>
          </cell>
          <cell r="R476">
            <v>139.31470000000002</v>
          </cell>
          <cell r="S476">
            <v>13.004800000000001</v>
          </cell>
          <cell r="T476">
            <v>0.4035</v>
          </cell>
          <cell r="U476">
            <v>0.1903</v>
          </cell>
          <cell r="V476">
            <v>0.8432</v>
          </cell>
          <cell r="W476">
            <v>0.274</v>
          </cell>
          <cell r="X476">
            <v>0.3808</v>
          </cell>
          <cell r="Y476">
            <v>0.0006</v>
          </cell>
          <cell r="Z476">
            <v>0.1304</v>
          </cell>
          <cell r="AA476">
            <v>0.2309</v>
          </cell>
          <cell r="AB476">
            <v>0.6987</v>
          </cell>
          <cell r="AC476">
            <v>0.0924</v>
          </cell>
          <cell r="AD476">
            <v>0.7217</v>
          </cell>
          <cell r="AE476">
            <v>0.239</v>
          </cell>
          <cell r="AF476">
            <v>4.2055</v>
          </cell>
        </row>
        <row r="477">
          <cell r="A477" t="str">
            <v>101978</v>
          </cell>
          <cell r="B477" t="str">
            <v>SCE</v>
          </cell>
          <cell r="D477">
            <v>10</v>
          </cell>
          <cell r="E477">
            <v>1978</v>
          </cell>
          <cell r="F477">
            <v>13.0696</v>
          </cell>
          <cell r="G477">
            <v>5.5002</v>
          </cell>
          <cell r="H477">
            <v>22.5424</v>
          </cell>
          <cell r="I477">
            <v>8.5255</v>
          </cell>
          <cell r="J477">
            <v>12.5123</v>
          </cell>
          <cell r="K477">
            <v>0.9266</v>
          </cell>
          <cell r="L477">
            <v>23.7996</v>
          </cell>
          <cell r="M477">
            <v>10.3935</v>
          </cell>
          <cell r="N477">
            <v>7.1771</v>
          </cell>
          <cell r="O477">
            <v>4.4482</v>
          </cell>
          <cell r="P477">
            <v>19.8419</v>
          </cell>
          <cell r="Q477">
            <v>14.8768</v>
          </cell>
          <cell r="R477">
            <v>143.61370000000002</v>
          </cell>
          <cell r="S477">
            <v>13.4389</v>
          </cell>
          <cell r="T477">
            <v>0.5633</v>
          </cell>
          <cell r="U477">
            <v>0.2653</v>
          </cell>
          <cell r="V477">
            <v>1.0957</v>
          </cell>
          <cell r="W477">
            <v>0.3553</v>
          </cell>
          <cell r="X477">
            <v>0.5047</v>
          </cell>
          <cell r="Y477">
            <v>0.0007</v>
          </cell>
          <cell r="Z477">
            <v>0.2175</v>
          </cell>
          <cell r="AA477">
            <v>0.2411</v>
          </cell>
          <cell r="AB477">
            <v>0.2258</v>
          </cell>
          <cell r="AC477">
            <v>0.0288</v>
          </cell>
          <cell r="AD477">
            <v>0.7537</v>
          </cell>
          <cell r="AE477">
            <v>0.3124</v>
          </cell>
          <cell r="AF477">
            <v>4.5643</v>
          </cell>
        </row>
        <row r="478">
          <cell r="A478" t="str">
            <v>101979</v>
          </cell>
          <cell r="B478" t="str">
            <v>SCE</v>
          </cell>
          <cell r="D478">
            <v>10</v>
          </cell>
          <cell r="E478">
            <v>1979</v>
          </cell>
          <cell r="F478">
            <v>13.7599</v>
          </cell>
          <cell r="G478">
            <v>5.8174</v>
          </cell>
          <cell r="H478">
            <v>23.7942</v>
          </cell>
          <cell r="I478">
            <v>8.8991</v>
          </cell>
          <cell r="J478">
            <v>13.362</v>
          </cell>
          <cell r="K478">
            <v>0.9266</v>
          </cell>
          <cell r="L478">
            <v>23.9889</v>
          </cell>
          <cell r="M478">
            <v>10.4428</v>
          </cell>
          <cell r="N478">
            <v>7.5767</v>
          </cell>
          <cell r="O478">
            <v>4.5825</v>
          </cell>
          <cell r="P478">
            <v>20.7404</v>
          </cell>
          <cell r="Q478">
            <v>15.6219</v>
          </cell>
          <cell r="R478">
            <v>149.5124</v>
          </cell>
          <cell r="S478">
            <v>14.2886</v>
          </cell>
          <cell r="T478">
            <v>0.7285</v>
          </cell>
          <cell r="U478">
            <v>0.3271</v>
          </cell>
          <cell r="V478">
            <v>1.3024</v>
          </cell>
          <cell r="W478">
            <v>0.3966</v>
          </cell>
          <cell r="X478">
            <v>0.9285</v>
          </cell>
          <cell r="Y478">
            <v>0.0013</v>
          </cell>
          <cell r="Z478">
            <v>0.2056</v>
          </cell>
          <cell r="AA478">
            <v>0.0556</v>
          </cell>
          <cell r="AB478">
            <v>0.4034</v>
          </cell>
          <cell r="AC478">
            <v>0.1574</v>
          </cell>
          <cell r="AD478">
            <v>0.912</v>
          </cell>
          <cell r="AE478">
            <v>0.7776</v>
          </cell>
          <cell r="AF478">
            <v>6.196</v>
          </cell>
        </row>
        <row r="479">
          <cell r="A479" t="str">
            <v>101980</v>
          </cell>
          <cell r="B479" t="str">
            <v>SCE</v>
          </cell>
          <cell r="D479">
            <v>10</v>
          </cell>
          <cell r="E479">
            <v>1980</v>
          </cell>
          <cell r="F479">
            <v>14.5781</v>
          </cell>
          <cell r="G479">
            <v>6.1342</v>
          </cell>
          <cell r="H479">
            <v>25.6435</v>
          </cell>
          <cell r="I479">
            <v>9.4537</v>
          </cell>
          <cell r="J479">
            <v>14.6333</v>
          </cell>
          <cell r="K479">
            <v>1.013</v>
          </cell>
          <cell r="L479">
            <v>24.2061</v>
          </cell>
          <cell r="M479">
            <v>10.5548</v>
          </cell>
          <cell r="N479">
            <v>7.7848</v>
          </cell>
          <cell r="O479">
            <v>4.6357</v>
          </cell>
          <cell r="P479">
            <v>21.9802</v>
          </cell>
          <cell r="Q479">
            <v>15.9531</v>
          </cell>
          <cell r="R479">
            <v>156.5705</v>
          </cell>
          <cell r="S479">
            <v>15.6463</v>
          </cell>
          <cell r="T479">
            <v>0.8613</v>
          </cell>
          <cell r="U479">
            <v>0.3278</v>
          </cell>
          <cell r="V479">
            <v>1.9062</v>
          </cell>
          <cell r="W479">
            <v>0.5804</v>
          </cell>
          <cell r="X479">
            <v>1.3594</v>
          </cell>
          <cell r="Y479">
            <v>0.1113</v>
          </cell>
          <cell r="Z479">
            <v>0.235</v>
          </cell>
          <cell r="AA479">
            <v>0.1187</v>
          </cell>
          <cell r="AB479">
            <v>0.2125</v>
          </cell>
          <cell r="AC479">
            <v>0.079</v>
          </cell>
          <cell r="AD479">
            <v>1.2548</v>
          </cell>
          <cell r="AE479">
            <v>0.3684</v>
          </cell>
          <cell r="AF479">
            <v>7.4148000000000005</v>
          </cell>
        </row>
        <row r="480">
          <cell r="A480" t="str">
            <v>101981</v>
          </cell>
          <cell r="B480" t="str">
            <v>SCE</v>
          </cell>
          <cell r="D480">
            <v>10</v>
          </cell>
          <cell r="E480">
            <v>1981</v>
          </cell>
          <cell r="F480">
            <v>15.5044</v>
          </cell>
          <cell r="G480">
            <v>6.3673</v>
          </cell>
          <cell r="H480">
            <v>27.7293</v>
          </cell>
          <cell r="I480">
            <v>10.1266</v>
          </cell>
          <cell r="J480">
            <v>15.465</v>
          </cell>
          <cell r="K480">
            <v>1.013</v>
          </cell>
          <cell r="L480">
            <v>24.3139</v>
          </cell>
          <cell r="M480">
            <v>10.7256</v>
          </cell>
          <cell r="N480">
            <v>7.8661</v>
          </cell>
          <cell r="O480">
            <v>4.9783</v>
          </cell>
          <cell r="P480">
            <v>23.35</v>
          </cell>
          <cell r="Q480">
            <v>16.502</v>
          </cell>
          <cell r="R480">
            <v>163.94150000000002</v>
          </cell>
          <cell r="S480">
            <v>16.478</v>
          </cell>
          <cell r="T480">
            <v>0.9748</v>
          </cell>
          <cell r="U480">
            <v>0.2457</v>
          </cell>
          <cell r="V480">
            <v>2.1501</v>
          </cell>
          <cell r="W480">
            <v>0.7019</v>
          </cell>
          <cell r="X480">
            <v>0.9301</v>
          </cell>
          <cell r="Y480">
            <v>0.0014</v>
          </cell>
          <cell r="Z480">
            <v>0.1273</v>
          </cell>
          <cell r="AA480">
            <v>0.1781</v>
          </cell>
          <cell r="AB480">
            <v>0.0859</v>
          </cell>
          <cell r="AC480">
            <v>0.3711</v>
          </cell>
          <cell r="AD480">
            <v>1.3865</v>
          </cell>
          <cell r="AE480">
            <v>0.5903</v>
          </cell>
          <cell r="AF480">
            <v>7.7432</v>
          </cell>
        </row>
        <row r="481">
          <cell r="A481" t="str">
            <v>101982</v>
          </cell>
          <cell r="B481" t="str">
            <v>SCE</v>
          </cell>
          <cell r="D481">
            <v>10</v>
          </cell>
          <cell r="E481">
            <v>1982</v>
          </cell>
          <cell r="F481">
            <v>16.51</v>
          </cell>
          <cell r="G481">
            <v>6.69</v>
          </cell>
          <cell r="H481">
            <v>29.574</v>
          </cell>
          <cell r="I481">
            <v>10.656</v>
          </cell>
          <cell r="J481">
            <v>17</v>
          </cell>
          <cell r="K481">
            <v>1.013</v>
          </cell>
          <cell r="L481">
            <v>24.473</v>
          </cell>
          <cell r="M481">
            <v>11</v>
          </cell>
          <cell r="N481">
            <v>8</v>
          </cell>
          <cell r="O481">
            <v>5.5</v>
          </cell>
          <cell r="P481">
            <v>25</v>
          </cell>
          <cell r="Q481">
            <v>17</v>
          </cell>
          <cell r="R481">
            <v>172.416</v>
          </cell>
          <cell r="S481">
            <v>18.012999999999998</v>
          </cell>
          <cell r="T481">
            <v>1.06</v>
          </cell>
          <cell r="U481">
            <v>0.3367</v>
          </cell>
          <cell r="V481">
            <v>1.9167</v>
          </cell>
          <cell r="W481">
            <v>0.562</v>
          </cell>
          <cell r="X481">
            <v>1.6436</v>
          </cell>
          <cell r="Y481">
            <v>0.0046</v>
          </cell>
          <cell r="Z481">
            <v>0.1804</v>
          </cell>
          <cell r="AA481">
            <v>0.2825</v>
          </cell>
          <cell r="AB481">
            <v>0.1388</v>
          </cell>
          <cell r="AC481">
            <v>0.5536</v>
          </cell>
          <cell r="AD481">
            <v>1.6684</v>
          </cell>
          <cell r="AE481">
            <v>0.5449</v>
          </cell>
          <cell r="AF481">
            <v>8.8922</v>
          </cell>
        </row>
        <row r="482">
          <cell r="A482" t="str">
            <v>101983</v>
          </cell>
          <cell r="B482" t="str">
            <v>SCE</v>
          </cell>
          <cell r="D482">
            <v>10</v>
          </cell>
          <cell r="E482">
            <v>1983</v>
          </cell>
          <cell r="F482">
            <v>17.0277</v>
          </cell>
          <cell r="G482">
            <v>6.9555</v>
          </cell>
          <cell r="H482">
            <v>31.3142</v>
          </cell>
          <cell r="I482">
            <v>11.2076</v>
          </cell>
          <cell r="J482">
            <v>17.7501</v>
          </cell>
          <cell r="K482">
            <v>1.013</v>
          </cell>
          <cell r="L482">
            <v>24.7388</v>
          </cell>
          <cell r="M482">
            <v>11.4118</v>
          </cell>
          <cell r="N482">
            <v>8.2511</v>
          </cell>
          <cell r="O482">
            <v>5.9832</v>
          </cell>
          <cell r="P482">
            <v>26.1158</v>
          </cell>
          <cell r="Q482">
            <v>17.6935</v>
          </cell>
          <cell r="R482">
            <v>179.46230000000003</v>
          </cell>
          <cell r="S482">
            <v>18.7631</v>
          </cell>
          <cell r="T482">
            <v>0.5787</v>
          </cell>
          <cell r="U482">
            <v>0.2814</v>
          </cell>
          <cell r="V482">
            <v>1.8201</v>
          </cell>
          <cell r="W482">
            <v>0.5877</v>
          </cell>
          <cell r="X482">
            <v>0.8708</v>
          </cell>
          <cell r="Y482">
            <v>0.0108</v>
          </cell>
          <cell r="Z482">
            <v>0.2892</v>
          </cell>
          <cell r="AA482">
            <v>0.4208</v>
          </cell>
          <cell r="AB482">
            <v>0.2564</v>
          </cell>
          <cell r="AC482">
            <v>0.5187</v>
          </cell>
          <cell r="AD482">
            <v>1.1362</v>
          </cell>
          <cell r="AE482">
            <v>0.7462</v>
          </cell>
          <cell r="AF482">
            <v>7.5169999999999995</v>
          </cell>
        </row>
        <row r="483">
          <cell r="A483" t="str">
            <v>101984</v>
          </cell>
          <cell r="B483" t="str">
            <v>SCE</v>
          </cell>
          <cell r="D483">
            <v>10</v>
          </cell>
          <cell r="E483">
            <v>1984</v>
          </cell>
          <cell r="F483">
            <v>17.5507</v>
          </cell>
          <cell r="G483">
            <v>7.2134</v>
          </cell>
          <cell r="H483">
            <v>32.7015</v>
          </cell>
          <cell r="I483">
            <v>11.6348</v>
          </cell>
          <cell r="J483">
            <v>18.4438</v>
          </cell>
          <cell r="K483">
            <v>1.0853</v>
          </cell>
          <cell r="L483">
            <v>25.1525</v>
          </cell>
          <cell r="M483">
            <v>11.5006</v>
          </cell>
          <cell r="N483">
            <v>8.4938</v>
          </cell>
          <cell r="O483">
            <v>6.2969</v>
          </cell>
          <cell r="P483">
            <v>27.4017</v>
          </cell>
          <cell r="Q483">
            <v>18.1271</v>
          </cell>
          <cell r="R483">
            <v>185.6021</v>
          </cell>
          <cell r="S483">
            <v>19.5291</v>
          </cell>
          <cell r="T483">
            <v>0.5906</v>
          </cell>
          <cell r="U483">
            <v>0.2756</v>
          </cell>
          <cell r="V483">
            <v>1.4759</v>
          </cell>
          <cell r="W483">
            <v>0.4672</v>
          </cell>
          <cell r="X483">
            <v>0.8258</v>
          </cell>
          <cell r="Y483">
            <v>0.0975</v>
          </cell>
          <cell r="Z483">
            <v>0.4393</v>
          </cell>
          <cell r="AA483">
            <v>0.0987</v>
          </cell>
          <cell r="AB483">
            <v>0.2487</v>
          </cell>
          <cell r="AC483">
            <v>0.3528</v>
          </cell>
          <cell r="AD483">
            <v>1.3076</v>
          </cell>
          <cell r="AE483">
            <v>0.4931</v>
          </cell>
          <cell r="AF483">
            <v>6.672800000000001</v>
          </cell>
        </row>
        <row r="484">
          <cell r="A484" t="str">
            <v>101985</v>
          </cell>
          <cell r="B484" t="str">
            <v>SCE</v>
          </cell>
          <cell r="D484">
            <v>10</v>
          </cell>
          <cell r="E484">
            <v>1985</v>
          </cell>
          <cell r="F484">
            <v>18.1164</v>
          </cell>
          <cell r="G484">
            <v>7.7934</v>
          </cell>
          <cell r="H484">
            <v>34.735</v>
          </cell>
          <cell r="I484">
            <v>12.1803</v>
          </cell>
          <cell r="J484">
            <v>20.5768</v>
          </cell>
          <cell r="K484">
            <v>1.1613</v>
          </cell>
          <cell r="L484">
            <v>25.3921</v>
          </cell>
          <cell r="M484">
            <v>11.7469</v>
          </cell>
          <cell r="N484">
            <v>8.9963</v>
          </cell>
          <cell r="O484">
            <v>7.8125</v>
          </cell>
          <cell r="P484">
            <v>29.5709</v>
          </cell>
          <cell r="Q484">
            <v>20.1536</v>
          </cell>
          <cell r="R484">
            <v>198.23549999999997</v>
          </cell>
          <cell r="S484">
            <v>21.7381</v>
          </cell>
          <cell r="T484">
            <v>0.641</v>
          </cell>
          <cell r="U484">
            <v>0.6</v>
          </cell>
          <cell r="V484">
            <v>2.1314</v>
          </cell>
          <cell r="W484">
            <v>0.5897</v>
          </cell>
          <cell r="X484">
            <v>2.2781</v>
          </cell>
          <cell r="Y484">
            <v>0.0894</v>
          </cell>
          <cell r="Z484">
            <v>0.2678</v>
          </cell>
          <cell r="AA484">
            <v>0.2569</v>
          </cell>
          <cell r="AB484">
            <v>0.5091</v>
          </cell>
          <cell r="AC484">
            <v>1.5584</v>
          </cell>
          <cell r="AD484">
            <v>2.1931</v>
          </cell>
          <cell r="AE484">
            <v>2.0929</v>
          </cell>
          <cell r="AF484">
            <v>13.2078</v>
          </cell>
        </row>
        <row r="485">
          <cell r="A485" t="str">
            <v>101986</v>
          </cell>
          <cell r="B485" t="str">
            <v>SCE</v>
          </cell>
          <cell r="D485">
            <v>10</v>
          </cell>
          <cell r="E485">
            <v>1986</v>
          </cell>
          <cell r="F485">
            <v>19.1839</v>
          </cell>
          <cell r="G485">
            <v>8.5169</v>
          </cell>
          <cell r="H485">
            <v>37.989</v>
          </cell>
          <cell r="I485">
            <v>13.0203</v>
          </cell>
          <cell r="J485">
            <v>24.5403</v>
          </cell>
          <cell r="K485">
            <v>1.2776</v>
          </cell>
          <cell r="L485">
            <v>25.8138</v>
          </cell>
          <cell r="M485">
            <v>12.0019</v>
          </cell>
          <cell r="N485">
            <v>9.4973</v>
          </cell>
          <cell r="O485">
            <v>9.7018</v>
          </cell>
          <cell r="P485">
            <v>32.7006</v>
          </cell>
          <cell r="Q485">
            <v>21.622</v>
          </cell>
          <cell r="R485">
            <v>215.86540000000002</v>
          </cell>
          <cell r="S485">
            <v>25.817899999999998</v>
          </cell>
          <cell r="T485">
            <v>1.1512</v>
          </cell>
          <cell r="U485">
            <v>0.7463</v>
          </cell>
          <cell r="V485">
            <v>3.3629</v>
          </cell>
          <cell r="W485">
            <v>0.8889</v>
          </cell>
          <cell r="X485">
            <v>4.1238</v>
          </cell>
          <cell r="Y485">
            <v>0.1308</v>
          </cell>
          <cell r="Z485">
            <v>0.4523</v>
          </cell>
          <cell r="AA485">
            <v>0.2667</v>
          </cell>
          <cell r="AB485">
            <v>0.5084</v>
          </cell>
          <cell r="AC485">
            <v>1.9376</v>
          </cell>
          <cell r="AD485">
            <v>3.1568</v>
          </cell>
          <cell r="AE485">
            <v>1.5448</v>
          </cell>
          <cell r="AF485">
            <v>18.2705</v>
          </cell>
        </row>
        <row r="486">
          <cell r="A486" t="str">
            <v>101987</v>
          </cell>
          <cell r="B486" t="str">
            <v>SCE</v>
          </cell>
          <cell r="D486">
            <v>10</v>
          </cell>
          <cell r="E486">
            <v>1987</v>
          </cell>
          <cell r="F486">
            <v>20.3471</v>
          </cell>
          <cell r="G486">
            <v>9.0862</v>
          </cell>
          <cell r="H486">
            <v>40.9727</v>
          </cell>
          <cell r="I486">
            <v>13.8231</v>
          </cell>
          <cell r="J486">
            <v>27.708</v>
          </cell>
          <cell r="K486">
            <v>1.2776</v>
          </cell>
          <cell r="L486">
            <v>26.3884</v>
          </cell>
          <cell r="M486">
            <v>12.4269</v>
          </cell>
          <cell r="N486">
            <v>10.6613</v>
          </cell>
          <cell r="O486">
            <v>11.4819</v>
          </cell>
          <cell r="P486">
            <v>35.5267</v>
          </cell>
          <cell r="Q486">
            <v>23.0022</v>
          </cell>
          <cell r="R486">
            <v>232.7021</v>
          </cell>
          <cell r="S486">
            <v>28.985599999999998</v>
          </cell>
          <cell r="T486">
            <v>1.2566</v>
          </cell>
          <cell r="U486">
            <v>0.595</v>
          </cell>
          <cell r="V486">
            <v>3.1052</v>
          </cell>
          <cell r="W486">
            <v>0.8571</v>
          </cell>
          <cell r="X486">
            <v>3.3445</v>
          </cell>
          <cell r="Y486">
            <v>0.0113</v>
          </cell>
          <cell r="Z486">
            <v>0.6083</v>
          </cell>
          <cell r="AA486">
            <v>0.4379</v>
          </cell>
          <cell r="AB486">
            <v>1.1722</v>
          </cell>
          <cell r="AC486">
            <v>1.8331</v>
          </cell>
          <cell r="AD486">
            <v>2.8567</v>
          </cell>
          <cell r="AE486">
            <v>1.465</v>
          </cell>
          <cell r="AF486">
            <v>17.5429</v>
          </cell>
        </row>
        <row r="487">
          <cell r="A487" t="str">
            <v>101988</v>
          </cell>
          <cell r="B487" t="str">
            <v>SCE</v>
          </cell>
          <cell r="D487">
            <v>10</v>
          </cell>
          <cell r="E487">
            <v>1988</v>
          </cell>
          <cell r="F487">
            <v>21.6444</v>
          </cell>
          <cell r="G487">
            <v>10.0762</v>
          </cell>
          <cell r="H487">
            <v>46.4183</v>
          </cell>
          <cell r="I487">
            <v>15.2392</v>
          </cell>
          <cell r="J487">
            <v>34.3476</v>
          </cell>
          <cell r="K487">
            <v>1.2776</v>
          </cell>
          <cell r="L487">
            <v>27.2759</v>
          </cell>
          <cell r="M487">
            <v>13.185</v>
          </cell>
          <cell r="N487">
            <v>12.1837</v>
          </cell>
          <cell r="O487">
            <v>13.7199</v>
          </cell>
          <cell r="P487">
            <v>40.6467</v>
          </cell>
          <cell r="Q487">
            <v>25.2112</v>
          </cell>
          <cell r="R487">
            <v>261.2257</v>
          </cell>
          <cell r="S487">
            <v>35.6252</v>
          </cell>
          <cell r="T487">
            <v>1.4008</v>
          </cell>
          <cell r="U487">
            <v>1.0186</v>
          </cell>
          <cell r="V487">
            <v>5.5789</v>
          </cell>
          <cell r="W487">
            <v>1.4755</v>
          </cell>
          <cell r="X487">
            <v>6.8306</v>
          </cell>
          <cell r="Y487">
            <v>0.0124</v>
          </cell>
          <cell r="Z487">
            <v>0.9244</v>
          </cell>
          <cell r="AA487">
            <v>0.7723</v>
          </cell>
          <cell r="AB487">
            <v>1.532</v>
          </cell>
          <cell r="AC487">
            <v>2.2956</v>
          </cell>
          <cell r="AD487">
            <v>5.1531</v>
          </cell>
          <cell r="AE487">
            <v>2.3039</v>
          </cell>
          <cell r="AF487">
            <v>29.298099999999998</v>
          </cell>
        </row>
        <row r="488">
          <cell r="A488" t="str">
            <v>101989</v>
          </cell>
          <cell r="B488" t="str">
            <v>SCE</v>
          </cell>
          <cell r="D488">
            <v>10</v>
          </cell>
          <cell r="E488">
            <v>1989</v>
          </cell>
          <cell r="F488">
            <v>22.9458</v>
          </cell>
          <cell r="G488">
            <v>11.0905</v>
          </cell>
          <cell r="H488">
            <v>51.5819</v>
          </cell>
          <cell r="I488">
            <v>16.531</v>
          </cell>
          <cell r="J488">
            <v>41.2473</v>
          </cell>
          <cell r="K488">
            <v>1.2776</v>
          </cell>
          <cell r="L488">
            <v>28.1002</v>
          </cell>
          <cell r="M488">
            <v>13.9689</v>
          </cell>
          <cell r="N488">
            <v>13.0462</v>
          </cell>
          <cell r="O488">
            <v>14.9648</v>
          </cell>
          <cell r="P488">
            <v>47.0278</v>
          </cell>
          <cell r="Q488">
            <v>27.0454</v>
          </cell>
          <cell r="R488">
            <v>288.8274</v>
          </cell>
          <cell r="S488">
            <v>42.5249</v>
          </cell>
          <cell r="T488">
            <v>1.4158</v>
          </cell>
          <cell r="U488">
            <v>1.0467</v>
          </cell>
          <cell r="V488">
            <v>5.3126</v>
          </cell>
          <cell r="W488">
            <v>1.3576</v>
          </cell>
          <cell r="X488">
            <v>7.1102</v>
          </cell>
          <cell r="Y488">
            <v>0.0224</v>
          </cell>
          <cell r="Z488">
            <v>0.8651</v>
          </cell>
          <cell r="AA488">
            <v>0.7997</v>
          </cell>
          <cell r="AB488">
            <v>0.8734</v>
          </cell>
          <cell r="AC488">
            <v>1.3078</v>
          </cell>
          <cell r="AD488">
            <v>6.4197</v>
          </cell>
          <cell r="AE488">
            <v>1.941</v>
          </cell>
          <cell r="AF488">
            <v>28.472</v>
          </cell>
        </row>
        <row r="489">
          <cell r="A489" t="str">
            <v>101990</v>
          </cell>
          <cell r="B489" t="str">
            <v>SCE</v>
          </cell>
          <cell r="D489">
            <v>10</v>
          </cell>
          <cell r="E489">
            <v>1990</v>
          </cell>
          <cell r="F489">
            <v>24.5569</v>
          </cell>
          <cell r="G489">
            <v>12.1655</v>
          </cell>
          <cell r="H489">
            <v>56.5168</v>
          </cell>
          <cell r="I489">
            <v>17.6682</v>
          </cell>
          <cell r="J489">
            <v>49.0428</v>
          </cell>
          <cell r="K489">
            <v>1.2776</v>
          </cell>
          <cell r="L489">
            <v>29.6974</v>
          </cell>
          <cell r="M489">
            <v>14.5256</v>
          </cell>
          <cell r="N489">
            <v>13.824</v>
          </cell>
          <cell r="O489">
            <v>15.5414</v>
          </cell>
          <cell r="P489">
            <v>52.4264</v>
          </cell>
          <cell r="Q489">
            <v>28.2471</v>
          </cell>
          <cell r="R489">
            <v>315.4897</v>
          </cell>
          <cell r="S489">
            <v>50.3204</v>
          </cell>
          <cell r="T489">
            <v>1.7369</v>
          </cell>
          <cell r="U489">
            <v>1.1112</v>
          </cell>
          <cell r="V489">
            <v>5.0974</v>
          </cell>
          <cell r="W489">
            <v>1.2087</v>
          </cell>
          <cell r="X489">
            <v>8.0224</v>
          </cell>
          <cell r="Y489">
            <v>0.0116</v>
          </cell>
          <cell r="Z489">
            <v>1.6417</v>
          </cell>
          <cell r="AA489">
            <v>0.5741</v>
          </cell>
          <cell r="AB489">
            <v>0.7889</v>
          </cell>
          <cell r="AC489">
            <v>0.6433</v>
          </cell>
          <cell r="AD489">
            <v>5.4421</v>
          </cell>
          <cell r="AE489">
            <v>1.3202</v>
          </cell>
          <cell r="AF489">
            <v>27.598500000000005</v>
          </cell>
        </row>
        <row r="490">
          <cell r="A490" t="str">
            <v>101991</v>
          </cell>
          <cell r="B490" t="str">
            <v>SCE</v>
          </cell>
          <cell r="D490">
            <v>10</v>
          </cell>
          <cell r="E490">
            <v>1991</v>
          </cell>
          <cell r="F490">
            <v>26.0593</v>
          </cell>
          <cell r="G490">
            <v>13.4212</v>
          </cell>
          <cell r="H490">
            <v>62.1559</v>
          </cell>
          <cell r="I490">
            <v>19.0022</v>
          </cell>
          <cell r="J490">
            <v>57.5366</v>
          </cell>
          <cell r="K490">
            <v>1.2776</v>
          </cell>
          <cell r="L490">
            <v>31.0855</v>
          </cell>
          <cell r="M490">
            <v>15.3792</v>
          </cell>
          <cell r="N490">
            <v>14.5741</v>
          </cell>
          <cell r="O490">
            <v>16.0996</v>
          </cell>
          <cell r="P490">
            <v>59.2221</v>
          </cell>
          <cell r="Q490">
            <v>29.5491</v>
          </cell>
          <cell r="R490">
            <v>345.36240000000004</v>
          </cell>
          <cell r="S490">
            <v>58.8142</v>
          </cell>
          <cell r="T490">
            <v>1.6405</v>
          </cell>
          <cell r="U490">
            <v>1.296</v>
          </cell>
          <cell r="V490">
            <v>5.8158</v>
          </cell>
          <cell r="W490">
            <v>1.4115</v>
          </cell>
          <cell r="X490">
            <v>8.7379</v>
          </cell>
          <cell r="Y490">
            <v>0.0318</v>
          </cell>
          <cell r="Z490">
            <v>1.4374</v>
          </cell>
          <cell r="AA490">
            <v>0.8723</v>
          </cell>
          <cell r="AB490">
            <v>0.7621</v>
          </cell>
          <cell r="AC490">
            <v>0.629</v>
          </cell>
          <cell r="AD490">
            <v>6.8421</v>
          </cell>
          <cell r="AE490">
            <v>1.4331</v>
          </cell>
          <cell r="AF490">
            <v>30.909499999999998</v>
          </cell>
        </row>
        <row r="491">
          <cell r="A491" t="str">
            <v>101992</v>
          </cell>
          <cell r="B491" t="str">
            <v>SCE</v>
          </cell>
          <cell r="D491">
            <v>10</v>
          </cell>
          <cell r="E491">
            <v>1992</v>
          </cell>
          <cell r="F491">
            <v>27.0574</v>
          </cell>
          <cell r="G491">
            <v>14.2366</v>
          </cell>
          <cell r="H491">
            <v>67.1583</v>
          </cell>
          <cell r="I491">
            <v>20.3479</v>
          </cell>
          <cell r="J491">
            <v>62.9229</v>
          </cell>
          <cell r="K491">
            <v>1.2776</v>
          </cell>
          <cell r="L491">
            <v>32.9496</v>
          </cell>
          <cell r="M491">
            <v>16.0026</v>
          </cell>
          <cell r="N491">
            <v>14.9944</v>
          </cell>
          <cell r="O491">
            <v>16.2035</v>
          </cell>
          <cell r="P491">
            <v>63.3783</v>
          </cell>
          <cell r="Q491">
            <v>30.0253</v>
          </cell>
          <cell r="R491">
            <v>366.55440000000004</v>
          </cell>
          <cell r="S491">
            <v>64.2005</v>
          </cell>
          <cell r="T491">
            <v>1.149</v>
          </cell>
          <cell r="U491">
            <v>0.8604</v>
          </cell>
          <cell r="V491">
            <v>5.1949</v>
          </cell>
          <cell r="W491">
            <v>1.4298</v>
          </cell>
          <cell r="X491">
            <v>5.6473</v>
          </cell>
          <cell r="Y491">
            <v>0.0082</v>
          </cell>
          <cell r="Z491">
            <v>1.9177</v>
          </cell>
          <cell r="AA491">
            <v>0.6442</v>
          </cell>
          <cell r="AB491">
            <v>0.4335</v>
          </cell>
          <cell r="AC491">
            <v>0.1793</v>
          </cell>
          <cell r="AD491">
            <v>4.2084</v>
          </cell>
          <cell r="AE491">
            <v>0.6217</v>
          </cell>
          <cell r="AF491">
            <v>22.294400000000007</v>
          </cell>
        </row>
        <row r="492">
          <cell r="A492" t="str">
            <v>101993</v>
          </cell>
          <cell r="B492" t="str">
            <v>SCE</v>
          </cell>
          <cell r="D492">
            <v>10</v>
          </cell>
          <cell r="E492">
            <v>1993</v>
          </cell>
          <cell r="F492">
            <v>27.4679</v>
          </cell>
          <cell r="G492">
            <v>14.5219</v>
          </cell>
          <cell r="H492">
            <v>70.9407</v>
          </cell>
          <cell r="I492">
            <v>21.5595</v>
          </cell>
          <cell r="J492">
            <v>64.3795</v>
          </cell>
          <cell r="K492">
            <v>1.2776</v>
          </cell>
          <cell r="L492">
            <v>34.2831</v>
          </cell>
          <cell r="M492">
            <v>16.3488</v>
          </cell>
          <cell r="N492">
            <v>15.6695</v>
          </cell>
          <cell r="O492">
            <v>16.4312</v>
          </cell>
          <cell r="P492">
            <v>65.838</v>
          </cell>
          <cell r="Q492">
            <v>30.4052</v>
          </cell>
          <cell r="R492">
            <v>379.1229</v>
          </cell>
          <cell r="S492">
            <v>65.6571</v>
          </cell>
          <cell r="T492">
            <v>0.5741</v>
          </cell>
          <cell r="U492">
            <v>0.3346</v>
          </cell>
          <cell r="V492">
            <v>3.9897</v>
          </cell>
          <cell r="W492">
            <v>1.3022</v>
          </cell>
          <cell r="X492">
            <v>1.7298</v>
          </cell>
          <cell r="Y492">
            <v>0.0251</v>
          </cell>
          <cell r="Z492">
            <v>1.3926</v>
          </cell>
          <cell r="AA492">
            <v>0.3686</v>
          </cell>
          <cell r="AB492">
            <v>0.6891</v>
          </cell>
          <cell r="AC492">
            <v>0.3072</v>
          </cell>
          <cell r="AD492">
            <v>2.5136</v>
          </cell>
          <cell r="AE492">
            <v>0.5399</v>
          </cell>
          <cell r="AF492">
            <v>13.7665</v>
          </cell>
        </row>
        <row r="493">
          <cell r="A493" t="str">
            <v>101994</v>
          </cell>
          <cell r="B493" t="str">
            <v>SCE</v>
          </cell>
          <cell r="D493">
            <v>10</v>
          </cell>
          <cell r="E493">
            <v>1994</v>
          </cell>
          <cell r="F493">
            <v>27.6358</v>
          </cell>
          <cell r="G493">
            <v>14.7758</v>
          </cell>
          <cell r="H493">
            <v>72.0124</v>
          </cell>
          <cell r="I493">
            <v>21.8396</v>
          </cell>
          <cell r="J493">
            <v>65.2331</v>
          </cell>
          <cell r="K493">
            <v>1.2776</v>
          </cell>
          <cell r="L493">
            <v>35.3679</v>
          </cell>
          <cell r="M493">
            <v>16.8515</v>
          </cell>
          <cell r="N493">
            <v>16.3992</v>
          </cell>
          <cell r="O493">
            <v>16.4312</v>
          </cell>
          <cell r="P493">
            <v>68.2266</v>
          </cell>
          <cell r="Q493">
            <v>30.975</v>
          </cell>
          <cell r="R493">
            <v>387.02570000000003</v>
          </cell>
          <cell r="S493">
            <v>66.5107</v>
          </cell>
          <cell r="T493">
            <v>0.3443</v>
          </cell>
          <cell r="U493">
            <v>0.3079</v>
          </cell>
          <cell r="V493">
            <v>1.2936</v>
          </cell>
          <cell r="W493">
            <v>0.3771</v>
          </cell>
          <cell r="X493">
            <v>1.1372</v>
          </cell>
          <cell r="Y493">
            <v>0.0016</v>
          </cell>
          <cell r="Z493">
            <v>1.1486</v>
          </cell>
          <cell r="AA493">
            <v>0.5269</v>
          </cell>
          <cell r="AB493">
            <v>0.7452</v>
          </cell>
          <cell r="AC493">
            <v>0.0616</v>
          </cell>
          <cell r="AD493">
            <v>2.4455</v>
          </cell>
          <cell r="AE493">
            <v>0.746</v>
          </cell>
          <cell r="AF493">
            <v>9.135500000000002</v>
          </cell>
        </row>
        <row r="494">
          <cell r="A494" t="str">
            <v>101995</v>
          </cell>
          <cell r="B494" t="str">
            <v>SCE</v>
          </cell>
          <cell r="D494">
            <v>10</v>
          </cell>
          <cell r="E494">
            <v>1995</v>
          </cell>
          <cell r="F494">
            <v>27.8065</v>
          </cell>
          <cell r="G494">
            <v>14.9663</v>
          </cell>
          <cell r="H494">
            <v>73.5105</v>
          </cell>
          <cell r="I494">
            <v>22.318</v>
          </cell>
          <cell r="J494">
            <v>65.4941</v>
          </cell>
          <cell r="K494">
            <v>2.3367</v>
          </cell>
          <cell r="L494">
            <v>37.0301</v>
          </cell>
          <cell r="M494">
            <v>17.2069</v>
          </cell>
          <cell r="N494">
            <v>17.1769</v>
          </cell>
          <cell r="O494">
            <v>16.4933</v>
          </cell>
          <cell r="P494">
            <v>69.5051</v>
          </cell>
          <cell r="Q494">
            <v>30.975</v>
          </cell>
          <cell r="R494">
            <v>394.8194</v>
          </cell>
          <cell r="S494">
            <v>67.8308</v>
          </cell>
          <cell r="T494">
            <v>0.3607</v>
          </cell>
          <cell r="U494">
            <v>0.2499</v>
          </cell>
          <cell r="V494">
            <v>1.7328</v>
          </cell>
          <cell r="W494">
            <v>0.5808</v>
          </cell>
          <cell r="X494">
            <v>0.557</v>
          </cell>
          <cell r="Y494">
            <v>1.1234</v>
          </cell>
          <cell r="Z494">
            <v>1.7315</v>
          </cell>
          <cell r="AA494">
            <v>0.3819</v>
          </cell>
          <cell r="AB494">
            <v>0.7946</v>
          </cell>
          <cell r="AC494">
            <v>0.1721</v>
          </cell>
          <cell r="AD494">
            <v>1.3402</v>
          </cell>
          <cell r="AE494">
            <v>0.1914</v>
          </cell>
          <cell r="AF494">
            <v>9.2163</v>
          </cell>
        </row>
        <row r="495">
          <cell r="A495" t="str">
            <v>101996</v>
          </cell>
          <cell r="B495" t="str">
            <v>SCE</v>
          </cell>
          <cell r="D495">
            <v>10</v>
          </cell>
          <cell r="E495">
            <v>1996</v>
          </cell>
          <cell r="F495">
            <v>28.0647</v>
          </cell>
          <cell r="G495">
            <v>15.2032</v>
          </cell>
          <cell r="H495">
            <v>75.1453</v>
          </cell>
          <cell r="I495">
            <v>22.7991</v>
          </cell>
          <cell r="J495">
            <v>66.33</v>
          </cell>
          <cell r="K495">
            <v>2.4163</v>
          </cell>
          <cell r="L495">
            <v>37.7566</v>
          </cell>
          <cell r="M495">
            <v>17.7157</v>
          </cell>
          <cell r="N495">
            <v>17.7874</v>
          </cell>
          <cell r="O495">
            <v>16.5114</v>
          </cell>
          <cell r="P495">
            <v>71.198</v>
          </cell>
          <cell r="Q495">
            <v>31.2027</v>
          </cell>
          <cell r="R495">
            <v>402.13039999999995</v>
          </cell>
          <cell r="S495">
            <v>68.7463</v>
          </cell>
          <cell r="T495">
            <v>0.4621</v>
          </cell>
          <cell r="U495">
            <v>0.302</v>
          </cell>
          <cell r="V495">
            <v>1.8855</v>
          </cell>
          <cell r="W495">
            <v>0.5899</v>
          </cell>
          <cell r="X495">
            <v>1.1429</v>
          </cell>
          <cell r="Y495">
            <v>0.1075</v>
          </cell>
          <cell r="Z495">
            <v>0.8025</v>
          </cell>
          <cell r="AA495">
            <v>0.5375</v>
          </cell>
          <cell r="AB495">
            <v>0.629</v>
          </cell>
          <cell r="AC495">
            <v>0.1096</v>
          </cell>
          <cell r="AD495">
            <v>1.7588</v>
          </cell>
          <cell r="AE495">
            <v>0.442</v>
          </cell>
          <cell r="AF495">
            <v>8.769300000000001</v>
          </cell>
        </row>
        <row r="496">
          <cell r="A496" t="str">
            <v>101997</v>
          </cell>
          <cell r="B496" t="str">
            <v>SCE</v>
          </cell>
          <cell r="D496">
            <v>10</v>
          </cell>
          <cell r="E496">
            <v>1997</v>
          </cell>
          <cell r="F496">
            <v>28.4405</v>
          </cell>
          <cell r="G496">
            <v>15.6262</v>
          </cell>
          <cell r="H496">
            <v>76.7182</v>
          </cell>
          <cell r="I496">
            <v>23.1773</v>
          </cell>
          <cell r="J496">
            <v>68.1782</v>
          </cell>
          <cell r="K496">
            <v>2.7425</v>
          </cell>
          <cell r="L496">
            <v>38.8506</v>
          </cell>
          <cell r="M496">
            <v>17.8861</v>
          </cell>
          <cell r="N496">
            <v>18.5579</v>
          </cell>
          <cell r="O496">
            <v>16.5114</v>
          </cell>
          <cell r="P496">
            <v>73.1746</v>
          </cell>
          <cell r="Q496">
            <v>31.7845</v>
          </cell>
          <cell r="R496">
            <v>411.64799999999997</v>
          </cell>
          <cell r="S496">
            <v>70.92070000000001</v>
          </cell>
          <cell r="T496">
            <v>0.5934</v>
          </cell>
          <cell r="U496">
            <v>0.4944</v>
          </cell>
          <cell r="V496">
            <v>1.8394</v>
          </cell>
          <cell r="W496">
            <v>0.4932</v>
          </cell>
          <cell r="X496">
            <v>2.1661</v>
          </cell>
          <cell r="Y496">
            <v>0.3537</v>
          </cell>
          <cell r="Z496">
            <v>1.1758</v>
          </cell>
          <cell r="AA496">
            <v>0.2019</v>
          </cell>
          <cell r="AB496">
            <v>0.7904</v>
          </cell>
          <cell r="AC496">
            <v>0.0723</v>
          </cell>
          <cell r="AD496">
            <v>2.0485</v>
          </cell>
          <cell r="AE496">
            <v>0.8132</v>
          </cell>
          <cell r="AF496">
            <v>11.042300000000001</v>
          </cell>
        </row>
        <row r="497">
          <cell r="A497" t="str">
            <v>101998</v>
          </cell>
          <cell r="B497" t="str">
            <v>SCE</v>
          </cell>
          <cell r="D497">
            <v>10</v>
          </cell>
          <cell r="E497">
            <v>1998</v>
          </cell>
          <cell r="F497">
            <v>28.8227</v>
          </cell>
          <cell r="G497">
            <v>16.0963</v>
          </cell>
          <cell r="H497">
            <v>79.8527</v>
          </cell>
          <cell r="I497">
            <v>24.0766</v>
          </cell>
          <cell r="J497">
            <v>70.5433</v>
          </cell>
          <cell r="K497">
            <v>2.7476</v>
          </cell>
          <cell r="L497">
            <v>39.4306</v>
          </cell>
          <cell r="M497">
            <v>18.0748</v>
          </cell>
          <cell r="N497">
            <v>18.5823</v>
          </cell>
          <cell r="O497">
            <v>16.6804</v>
          </cell>
          <cell r="P497">
            <v>76.3576</v>
          </cell>
          <cell r="Q497">
            <v>31.8115</v>
          </cell>
          <cell r="R497">
            <v>423.0764</v>
          </cell>
          <cell r="S497">
            <v>73.29090000000001</v>
          </cell>
          <cell r="T497">
            <v>0.6134</v>
          </cell>
          <cell r="U497">
            <v>0.5479</v>
          </cell>
          <cell r="V497">
            <v>3.4163</v>
          </cell>
          <cell r="W497">
            <v>1.0202</v>
          </cell>
          <cell r="X497">
            <v>2.6927</v>
          </cell>
          <cell r="Y497">
            <v>0.0335</v>
          </cell>
          <cell r="Z497">
            <v>0.6694</v>
          </cell>
          <cell r="AA497">
            <v>0.2225</v>
          </cell>
          <cell r="AB497">
            <v>0.0462</v>
          </cell>
          <cell r="AC497">
            <v>0.2889</v>
          </cell>
          <cell r="AD497">
            <v>3.2615</v>
          </cell>
          <cell r="AE497">
            <v>0.2788</v>
          </cell>
          <cell r="AF497">
            <v>13.0913</v>
          </cell>
        </row>
        <row r="498">
          <cell r="A498" t="str">
            <v>101999</v>
          </cell>
          <cell r="B498" t="str">
            <v>SCE</v>
          </cell>
          <cell r="D498">
            <v>10</v>
          </cell>
          <cell r="E498">
            <v>1999</v>
          </cell>
          <cell r="F498">
            <v>29.2056</v>
          </cell>
          <cell r="G498">
            <v>16.7767</v>
          </cell>
          <cell r="H498">
            <v>81.9753</v>
          </cell>
          <cell r="I498">
            <v>24.4956</v>
          </cell>
          <cell r="J498">
            <v>74.379</v>
          </cell>
          <cell r="K498">
            <v>2.8523</v>
          </cell>
          <cell r="L498">
            <v>40.6771</v>
          </cell>
          <cell r="M498">
            <v>18.3063</v>
          </cell>
          <cell r="N498">
            <v>18.8951</v>
          </cell>
          <cell r="O498">
            <v>16.8314</v>
          </cell>
          <cell r="P498">
            <v>79.5579</v>
          </cell>
          <cell r="Q498">
            <v>31.887</v>
          </cell>
          <cell r="R498">
            <v>435.83930000000004</v>
          </cell>
          <cell r="S498">
            <v>77.2313</v>
          </cell>
          <cell r="T498">
            <v>0.6271</v>
          </cell>
          <cell r="U498">
            <v>0.7651</v>
          </cell>
          <cell r="V498">
            <v>2.4215</v>
          </cell>
          <cell r="W498">
            <v>0.546</v>
          </cell>
          <cell r="X498">
            <v>4.171</v>
          </cell>
          <cell r="Y498">
            <v>0.1331</v>
          </cell>
          <cell r="Z498">
            <v>1.343</v>
          </cell>
          <cell r="AA498">
            <v>0.2684</v>
          </cell>
          <cell r="AB498">
            <v>0.3357</v>
          </cell>
          <cell r="AC498">
            <v>0.2512</v>
          </cell>
          <cell r="AD498">
            <v>3.2866</v>
          </cell>
          <cell r="AE498">
            <v>0.3473</v>
          </cell>
          <cell r="AF498">
            <v>14.496</v>
          </cell>
        </row>
        <row r="499">
          <cell r="A499" t="str">
            <v>102000</v>
          </cell>
          <cell r="B499" t="str">
            <v>SCE</v>
          </cell>
          <cell r="D499">
            <v>10</v>
          </cell>
          <cell r="E499">
            <v>2000</v>
          </cell>
          <cell r="F499">
            <v>29.5826</v>
          </cell>
          <cell r="G499">
            <v>17.2669</v>
          </cell>
          <cell r="H499">
            <v>84.1299</v>
          </cell>
          <cell r="I499">
            <v>24.9919</v>
          </cell>
          <cell r="J499">
            <v>77.3688</v>
          </cell>
          <cell r="K499">
            <v>2.973</v>
          </cell>
          <cell r="L499">
            <v>41.3085</v>
          </cell>
          <cell r="M499">
            <v>18.7532</v>
          </cell>
          <cell r="N499">
            <v>19.2069</v>
          </cell>
          <cell r="O499">
            <v>16.8314</v>
          </cell>
          <cell r="P499">
            <v>83.7651</v>
          </cell>
          <cell r="Q499">
            <v>32.2953</v>
          </cell>
          <cell r="R499">
            <v>448.4735</v>
          </cell>
          <cell r="S499">
            <v>80.34179999999999</v>
          </cell>
          <cell r="T499">
            <v>0.6333</v>
          </cell>
          <cell r="U499">
            <v>0.5819</v>
          </cell>
          <cell r="V499">
            <v>2.4675</v>
          </cell>
          <cell r="W499">
            <v>0.6282</v>
          </cell>
          <cell r="X499">
            <v>3.3322</v>
          </cell>
          <cell r="Y499">
            <v>0.1493</v>
          </cell>
          <cell r="Z499">
            <v>0.737</v>
          </cell>
          <cell r="AA499">
            <v>0.4869</v>
          </cell>
          <cell r="AB499">
            <v>0.3369</v>
          </cell>
          <cell r="AC499">
            <v>0.0653</v>
          </cell>
          <cell r="AD499">
            <v>4.3007</v>
          </cell>
          <cell r="AE499">
            <v>0.701</v>
          </cell>
          <cell r="AF499">
            <v>14.420200000000001</v>
          </cell>
        </row>
        <row r="500">
          <cell r="A500" t="str">
            <v>102001</v>
          </cell>
          <cell r="B500" t="str">
            <v>SCE</v>
          </cell>
          <cell r="D500">
            <v>10</v>
          </cell>
          <cell r="E500">
            <v>2001</v>
          </cell>
          <cell r="F500">
            <v>30.0847</v>
          </cell>
          <cell r="G500">
            <v>18.0079</v>
          </cell>
          <cell r="H500">
            <v>86.3565</v>
          </cell>
          <cell r="I500">
            <v>25.3827</v>
          </cell>
          <cell r="J500">
            <v>82.0385</v>
          </cell>
          <cell r="K500">
            <v>2.973</v>
          </cell>
          <cell r="L500">
            <v>41.8763</v>
          </cell>
          <cell r="M500">
            <v>19.589</v>
          </cell>
          <cell r="N500">
            <v>19.6674</v>
          </cell>
          <cell r="O500">
            <v>16.9064</v>
          </cell>
          <cell r="P500">
            <v>87.9755</v>
          </cell>
          <cell r="Q500">
            <v>32.6938</v>
          </cell>
          <cell r="R500">
            <v>463.55170000000004</v>
          </cell>
          <cell r="S500">
            <v>85.0115</v>
          </cell>
          <cell r="T500">
            <v>0.77</v>
          </cell>
          <cell r="U500">
            <v>0.8395</v>
          </cell>
          <cell r="V500">
            <v>2.5544</v>
          </cell>
          <cell r="W500">
            <v>0.5278</v>
          </cell>
          <cell r="X500">
            <v>5.0152</v>
          </cell>
          <cell r="Y500">
            <v>0.0073</v>
          </cell>
          <cell r="Z500">
            <v>0.6818</v>
          </cell>
          <cell r="AA500">
            <v>0.8795</v>
          </cell>
          <cell r="AB500">
            <v>0.4878</v>
          </cell>
          <cell r="AC500">
            <v>0.2152</v>
          </cell>
          <cell r="AD500">
            <v>4.3128</v>
          </cell>
          <cell r="AE500">
            <v>0.7125</v>
          </cell>
          <cell r="AF500">
            <v>17.0038</v>
          </cell>
        </row>
        <row r="501">
          <cell r="A501" t="str">
            <v>102002</v>
          </cell>
          <cell r="B501" t="str">
            <v>SCE</v>
          </cell>
          <cell r="D501">
            <v>10</v>
          </cell>
          <cell r="E501">
            <v>2002</v>
          </cell>
          <cell r="F501">
            <v>30.8631</v>
          </cell>
          <cell r="G501">
            <v>18.4729</v>
          </cell>
          <cell r="H501">
            <v>88.5864</v>
          </cell>
          <cell r="I501">
            <v>26.0831</v>
          </cell>
          <cell r="J501">
            <v>84.1558</v>
          </cell>
          <cell r="K501">
            <v>3.0491</v>
          </cell>
          <cell r="L501">
            <v>43.0621</v>
          </cell>
          <cell r="M501">
            <v>20.0944</v>
          </cell>
          <cell r="N501">
            <v>20.0897</v>
          </cell>
          <cell r="O501">
            <v>17.3438</v>
          </cell>
          <cell r="P501">
            <v>90.2478</v>
          </cell>
          <cell r="Q501">
            <v>33.5368</v>
          </cell>
          <cell r="R501">
            <v>475.5849999999999</v>
          </cell>
          <cell r="S501">
            <v>87.2049</v>
          </cell>
          <cell r="T501">
            <v>1.0567</v>
          </cell>
          <cell r="U501">
            <v>0.5709</v>
          </cell>
          <cell r="V501">
            <v>2.5725</v>
          </cell>
          <cell r="W501">
            <v>0.842</v>
          </cell>
          <cell r="X501">
            <v>2.4673</v>
          </cell>
          <cell r="Y501">
            <v>0.1257</v>
          </cell>
          <cell r="Z501">
            <v>1.3092</v>
          </cell>
          <cell r="AA501">
            <v>0.5532</v>
          </cell>
          <cell r="AB501">
            <v>0.4519</v>
          </cell>
          <cell r="AC501">
            <v>0.542</v>
          </cell>
          <cell r="AD501">
            <v>2.3831</v>
          </cell>
          <cell r="AE501">
            <v>1.1776</v>
          </cell>
          <cell r="AF501">
            <v>14.052100000000001</v>
          </cell>
        </row>
        <row r="502">
          <cell r="A502" t="str">
            <v>102003</v>
          </cell>
          <cell r="B502" t="str">
            <v>SCE</v>
          </cell>
          <cell r="D502">
            <v>10</v>
          </cell>
          <cell r="E502">
            <v>2003</v>
          </cell>
          <cell r="F502">
            <v>31.634</v>
          </cell>
          <cell r="G502">
            <v>18.9343</v>
          </cell>
          <cell r="H502">
            <v>90.799</v>
          </cell>
          <cell r="I502">
            <v>26.7748</v>
          </cell>
          <cell r="J502">
            <v>86.2578</v>
          </cell>
          <cell r="K502">
            <v>3.1252</v>
          </cell>
          <cell r="L502">
            <v>44.2477</v>
          </cell>
          <cell r="M502">
            <v>20.5963</v>
          </cell>
          <cell r="N502">
            <v>20.512</v>
          </cell>
          <cell r="O502">
            <v>17.777</v>
          </cell>
          <cell r="P502">
            <v>92.502</v>
          </cell>
          <cell r="Q502">
            <v>34.3745</v>
          </cell>
          <cell r="R502">
            <v>487.5346</v>
          </cell>
          <cell r="S502">
            <v>89.38300000000001</v>
          </cell>
          <cell r="T502">
            <v>1.0588</v>
          </cell>
          <cell r="U502">
            <v>0.574</v>
          </cell>
          <cell r="V502">
            <v>2.5702</v>
          </cell>
          <cell r="W502">
            <v>0.8382</v>
          </cell>
          <cell r="X502">
            <v>2.4507</v>
          </cell>
          <cell r="Y502">
            <v>0.1041</v>
          </cell>
          <cell r="Z502">
            <v>1.3199</v>
          </cell>
          <cell r="AA502">
            <v>0.5534</v>
          </cell>
          <cell r="AB502">
            <v>0.4542</v>
          </cell>
          <cell r="AC502">
            <v>0.5391</v>
          </cell>
          <cell r="AD502">
            <v>2.3717</v>
          </cell>
          <cell r="AE502">
            <v>1.1928</v>
          </cell>
          <cell r="AF502">
            <v>14.027099999999999</v>
          </cell>
        </row>
        <row r="503">
          <cell r="A503" t="str">
            <v>102004</v>
          </cell>
          <cell r="B503" t="str">
            <v>SCE</v>
          </cell>
          <cell r="D503">
            <v>10</v>
          </cell>
          <cell r="E503">
            <v>2004</v>
          </cell>
          <cell r="F503">
            <v>32.5747</v>
          </cell>
          <cell r="G503">
            <v>19.4974</v>
          </cell>
          <cell r="H503">
            <v>93.4991</v>
          </cell>
          <cell r="I503">
            <v>27.4568</v>
          </cell>
          <cell r="J503">
            <v>88.8229</v>
          </cell>
          <cell r="K503">
            <v>3.2182</v>
          </cell>
          <cell r="L503">
            <v>45.312</v>
          </cell>
          <cell r="M503">
            <v>21.2088</v>
          </cell>
          <cell r="N503">
            <v>21.0591</v>
          </cell>
          <cell r="O503">
            <v>18.3056</v>
          </cell>
          <cell r="P503">
            <v>95.2527</v>
          </cell>
          <cell r="Q503">
            <v>35.3967</v>
          </cell>
          <cell r="R503">
            <v>501.60400000000004</v>
          </cell>
          <cell r="S503">
            <v>92.0411</v>
          </cell>
          <cell r="T503">
            <v>1.2367</v>
          </cell>
          <cell r="U503">
            <v>0.6825</v>
          </cell>
          <cell r="V503">
            <v>3.0727</v>
          </cell>
          <cell r="W503">
            <v>0.833</v>
          </cell>
          <cell r="X503">
            <v>2.9141</v>
          </cell>
          <cell r="Y503">
            <v>0.1203</v>
          </cell>
          <cell r="Z503">
            <v>1.2096</v>
          </cell>
          <cell r="AA503">
            <v>0.6682</v>
          </cell>
          <cell r="AB503">
            <v>0.5818</v>
          </cell>
          <cell r="AC503">
            <v>0.6352</v>
          </cell>
          <cell r="AD503">
            <v>2.8775</v>
          </cell>
          <cell r="AE503">
            <v>1.3965</v>
          </cell>
          <cell r="AF503">
            <v>16.2281</v>
          </cell>
        </row>
        <row r="504">
          <cell r="A504" t="str">
            <v>102005</v>
          </cell>
          <cell r="B504" t="str">
            <v>SCE</v>
          </cell>
          <cell r="D504">
            <v>10</v>
          </cell>
          <cell r="E504">
            <v>2005</v>
          </cell>
          <cell r="F504">
            <v>33.5671</v>
          </cell>
          <cell r="G504">
            <v>20.0914</v>
          </cell>
          <cell r="H504">
            <v>96.3478</v>
          </cell>
          <cell r="I504">
            <v>28.1292</v>
          </cell>
          <cell r="J504">
            <v>91.5291</v>
          </cell>
          <cell r="K504">
            <v>3.3162</v>
          </cell>
          <cell r="L504">
            <v>46.3763</v>
          </cell>
          <cell r="M504">
            <v>21.8549</v>
          </cell>
          <cell r="N504">
            <v>21.6063</v>
          </cell>
          <cell r="O504">
            <v>18.8633</v>
          </cell>
          <cell r="P504">
            <v>98.1549</v>
          </cell>
          <cell r="Q504">
            <v>36.4751</v>
          </cell>
          <cell r="R504">
            <v>516.3116</v>
          </cell>
          <cell r="S504">
            <v>94.8453</v>
          </cell>
          <cell r="T504">
            <v>1.2955</v>
          </cell>
          <cell r="U504">
            <v>0.7203</v>
          </cell>
          <cell r="V504">
            <v>3.2374</v>
          </cell>
          <cell r="W504">
            <v>0.8276</v>
          </cell>
          <cell r="X504">
            <v>3.0556</v>
          </cell>
          <cell r="Y504">
            <v>0.1248</v>
          </cell>
          <cell r="Z504">
            <v>1.2212</v>
          </cell>
          <cell r="AA504">
            <v>0.7066</v>
          </cell>
          <cell r="AB504">
            <v>0.5846</v>
          </cell>
          <cell r="AC504">
            <v>0.6649</v>
          </cell>
          <cell r="AD504">
            <v>3.0391</v>
          </cell>
          <cell r="AE504">
            <v>1.4708</v>
          </cell>
          <cell r="AF504">
            <v>16.9484</v>
          </cell>
        </row>
        <row r="505">
          <cell r="A505" t="str">
            <v>102006</v>
          </cell>
          <cell r="B505" t="str">
            <v>SCE</v>
          </cell>
          <cell r="D505">
            <v>10</v>
          </cell>
          <cell r="E505">
            <v>2006</v>
          </cell>
          <cell r="F505">
            <v>34.5596</v>
          </cell>
          <cell r="G505">
            <v>20.6855</v>
          </cell>
          <cell r="H505">
            <v>99.1965</v>
          </cell>
          <cell r="I505">
            <v>28.7921</v>
          </cell>
          <cell r="J505">
            <v>94.2353</v>
          </cell>
          <cell r="K505">
            <v>3.4143</v>
          </cell>
          <cell r="L505">
            <v>47.4406</v>
          </cell>
          <cell r="M505">
            <v>22.5011</v>
          </cell>
          <cell r="N505">
            <v>22.1535</v>
          </cell>
          <cell r="O505">
            <v>19.421</v>
          </cell>
          <cell r="P505">
            <v>101.057</v>
          </cell>
          <cell r="Q505">
            <v>37.5536</v>
          </cell>
          <cell r="R505">
            <v>531.0101000000001</v>
          </cell>
          <cell r="S505">
            <v>97.64959999999999</v>
          </cell>
          <cell r="T505">
            <v>1.3014</v>
          </cell>
          <cell r="U505">
            <v>0.7268</v>
          </cell>
          <cell r="V505">
            <v>3.254</v>
          </cell>
          <cell r="W505">
            <v>0.8224</v>
          </cell>
          <cell r="X505">
            <v>3.0555</v>
          </cell>
          <cell r="Y505">
            <v>0.124</v>
          </cell>
          <cell r="Z505">
            <v>1.2336</v>
          </cell>
          <cell r="AA505">
            <v>0.7115</v>
          </cell>
          <cell r="AB505">
            <v>0.5875</v>
          </cell>
          <cell r="AC505">
            <v>0.6655</v>
          </cell>
          <cell r="AD505">
            <v>3.0497</v>
          </cell>
          <cell r="AE505">
            <v>1.4872</v>
          </cell>
          <cell r="AF505">
            <v>17.0191</v>
          </cell>
        </row>
        <row r="506">
          <cell r="A506" t="str">
            <v>102007</v>
          </cell>
          <cell r="B506" t="str">
            <v>SCE</v>
          </cell>
          <cell r="D506">
            <v>10</v>
          </cell>
          <cell r="E506">
            <v>2007</v>
          </cell>
          <cell r="F506">
            <v>35.5521</v>
          </cell>
          <cell r="G506">
            <v>21.2795</v>
          </cell>
          <cell r="H506">
            <v>102.0452</v>
          </cell>
          <cell r="I506">
            <v>29.4455</v>
          </cell>
          <cell r="J506">
            <v>96.9415</v>
          </cell>
          <cell r="K506">
            <v>3.5123</v>
          </cell>
          <cell r="L506">
            <v>48.5049</v>
          </cell>
          <cell r="M506">
            <v>23.1473</v>
          </cell>
          <cell r="N506">
            <v>22.7007</v>
          </cell>
          <cell r="O506">
            <v>19.9788</v>
          </cell>
          <cell r="P506">
            <v>103.9591</v>
          </cell>
          <cell r="Q506">
            <v>38.632</v>
          </cell>
          <cell r="R506">
            <v>545.6989</v>
          </cell>
          <cell r="S506">
            <v>100.4538</v>
          </cell>
          <cell r="T506">
            <v>1.3061</v>
          </cell>
          <cell r="U506">
            <v>0.7329</v>
          </cell>
          <cell r="V506">
            <v>3.2715</v>
          </cell>
          <cell r="W506">
            <v>0.8174</v>
          </cell>
          <cell r="X506">
            <v>3.0554</v>
          </cell>
          <cell r="Y506">
            <v>0.1232</v>
          </cell>
          <cell r="Z506">
            <v>1.2467</v>
          </cell>
          <cell r="AA506">
            <v>0.7166</v>
          </cell>
          <cell r="AB506">
            <v>0.5906</v>
          </cell>
          <cell r="AC506">
            <v>0.6661</v>
          </cell>
          <cell r="AD506">
            <v>3.0608</v>
          </cell>
          <cell r="AE506">
            <v>1.5018</v>
          </cell>
          <cell r="AF506">
            <v>17.089100000000002</v>
          </cell>
        </row>
        <row r="507">
          <cell r="A507" t="str">
            <v>102008</v>
          </cell>
          <cell r="B507" t="str">
            <v>SCE</v>
          </cell>
          <cell r="D507">
            <v>10</v>
          </cell>
          <cell r="E507">
            <v>2008</v>
          </cell>
          <cell r="F507">
            <v>36.5446</v>
          </cell>
          <cell r="G507">
            <v>21.8736</v>
          </cell>
          <cell r="H507">
            <v>104.8941</v>
          </cell>
          <cell r="I507">
            <v>30.0893</v>
          </cell>
          <cell r="J507">
            <v>99.648</v>
          </cell>
          <cell r="K507">
            <v>3.6104</v>
          </cell>
          <cell r="L507">
            <v>49.5693</v>
          </cell>
          <cell r="M507">
            <v>23.7935</v>
          </cell>
          <cell r="N507">
            <v>23.2478</v>
          </cell>
          <cell r="O507">
            <v>20.5365</v>
          </cell>
          <cell r="P507">
            <v>106.8615</v>
          </cell>
          <cell r="Q507">
            <v>39.7106</v>
          </cell>
          <cell r="R507">
            <v>560.3792</v>
          </cell>
          <cell r="S507">
            <v>103.2584</v>
          </cell>
          <cell r="T507">
            <v>1.3101</v>
          </cell>
          <cell r="U507">
            <v>0.7387</v>
          </cell>
          <cell r="V507">
            <v>3.2908</v>
          </cell>
          <cell r="W507">
            <v>0.8128</v>
          </cell>
          <cell r="X507">
            <v>3.0564</v>
          </cell>
          <cell r="Y507">
            <v>0.1223</v>
          </cell>
          <cell r="Z507">
            <v>1.2607</v>
          </cell>
          <cell r="AA507">
            <v>0.7221</v>
          </cell>
          <cell r="AB507">
            <v>0.5939</v>
          </cell>
          <cell r="AC507">
            <v>0.6671</v>
          </cell>
          <cell r="AD507">
            <v>3.0726</v>
          </cell>
          <cell r="AE507">
            <v>1.5144</v>
          </cell>
          <cell r="AF507">
            <v>17.161899999999996</v>
          </cell>
        </row>
        <row r="508">
          <cell r="A508" t="str">
            <v>102009</v>
          </cell>
          <cell r="B508" t="str">
            <v>SCE</v>
          </cell>
          <cell r="D508">
            <v>10</v>
          </cell>
          <cell r="E508">
            <v>2009</v>
          </cell>
          <cell r="F508">
            <v>37.5791</v>
          </cell>
          <cell r="G508">
            <v>22.4928</v>
          </cell>
          <cell r="H508">
            <v>107.8635</v>
          </cell>
          <cell r="I508">
            <v>30.7238</v>
          </cell>
          <cell r="J508">
            <v>102.4688</v>
          </cell>
          <cell r="K508">
            <v>3.7126</v>
          </cell>
          <cell r="L508">
            <v>50.6336</v>
          </cell>
          <cell r="M508">
            <v>24.4671</v>
          </cell>
          <cell r="N508">
            <v>23.795</v>
          </cell>
          <cell r="O508">
            <v>21.1179</v>
          </cell>
          <cell r="P508">
            <v>109.8865</v>
          </cell>
          <cell r="Q508">
            <v>40.8347</v>
          </cell>
          <cell r="R508">
            <v>575.5754000000001</v>
          </cell>
          <cell r="S508">
            <v>106.1814</v>
          </cell>
          <cell r="T508">
            <v>1.3553</v>
          </cell>
          <cell r="U508">
            <v>0.7692</v>
          </cell>
          <cell r="V508">
            <v>3.432</v>
          </cell>
          <cell r="W508">
            <v>0.8086</v>
          </cell>
          <cell r="X508">
            <v>3.1727</v>
          </cell>
          <cell r="Y508">
            <v>0.1256</v>
          </cell>
          <cell r="Z508">
            <v>1.2752</v>
          </cell>
          <cell r="AA508">
            <v>0.7552</v>
          </cell>
          <cell r="AB508">
            <v>0.5973</v>
          </cell>
          <cell r="AC508">
            <v>0.6919</v>
          </cell>
          <cell r="AD508">
            <v>3.2075</v>
          </cell>
          <cell r="AE508">
            <v>1.5704</v>
          </cell>
          <cell r="AF508">
            <v>17.760900000000003</v>
          </cell>
        </row>
        <row r="509">
          <cell r="A509" t="str">
            <v>102010</v>
          </cell>
          <cell r="B509" t="str">
            <v>SCE</v>
          </cell>
          <cell r="D509">
            <v>10</v>
          </cell>
          <cell r="E509">
            <v>2010</v>
          </cell>
          <cell r="F509">
            <v>38.6136</v>
          </cell>
          <cell r="G509">
            <v>23.112</v>
          </cell>
          <cell r="H509">
            <v>110.8328</v>
          </cell>
          <cell r="I509">
            <v>31.3487</v>
          </cell>
          <cell r="J509">
            <v>105.2896</v>
          </cell>
          <cell r="K509">
            <v>3.8148</v>
          </cell>
          <cell r="L509">
            <v>51.6979</v>
          </cell>
          <cell r="M509">
            <v>25.1406</v>
          </cell>
          <cell r="N509">
            <v>24.3422</v>
          </cell>
          <cell r="O509">
            <v>21.6992</v>
          </cell>
          <cell r="P509">
            <v>112.9115</v>
          </cell>
          <cell r="Q509">
            <v>41.9588</v>
          </cell>
          <cell r="R509">
            <v>590.7617</v>
          </cell>
          <cell r="S509">
            <v>109.1044</v>
          </cell>
          <cell r="T509">
            <v>1.3583</v>
          </cell>
          <cell r="U509">
            <v>0.7742</v>
          </cell>
          <cell r="V509">
            <v>3.455</v>
          </cell>
          <cell r="W509">
            <v>0.8048</v>
          </cell>
          <cell r="X509">
            <v>3.1763</v>
          </cell>
          <cell r="Y509">
            <v>0.1248</v>
          </cell>
          <cell r="Z509">
            <v>1.2906</v>
          </cell>
          <cell r="AA509">
            <v>0.7613</v>
          </cell>
          <cell r="AB509">
            <v>0.601</v>
          </cell>
          <cell r="AC509">
            <v>0.6936</v>
          </cell>
          <cell r="AD509">
            <v>3.2204</v>
          </cell>
          <cell r="AE509">
            <v>1.5786</v>
          </cell>
          <cell r="AF509">
            <v>17.838900000000002</v>
          </cell>
        </row>
        <row r="510">
          <cell r="A510" t="str">
            <v>102011</v>
          </cell>
          <cell r="B510" t="str">
            <v>SCE</v>
          </cell>
          <cell r="D510">
            <v>10</v>
          </cell>
          <cell r="E510">
            <v>2011</v>
          </cell>
          <cell r="F510">
            <v>39.6482</v>
          </cell>
          <cell r="G510">
            <v>23.7312</v>
          </cell>
          <cell r="H510">
            <v>113.8024</v>
          </cell>
          <cell r="I510">
            <v>31.9644</v>
          </cell>
          <cell r="J510">
            <v>108.1107</v>
          </cell>
          <cell r="K510">
            <v>3.917</v>
          </cell>
          <cell r="L510">
            <v>52.7622</v>
          </cell>
          <cell r="M510">
            <v>25.8142</v>
          </cell>
          <cell r="N510">
            <v>24.8894</v>
          </cell>
          <cell r="O510">
            <v>22.2806</v>
          </cell>
          <cell r="P510">
            <v>115.9368</v>
          </cell>
          <cell r="Q510">
            <v>43.083</v>
          </cell>
          <cell r="R510">
            <v>605.9401</v>
          </cell>
          <cell r="S510">
            <v>112.0277</v>
          </cell>
          <cell r="T510">
            <v>1.3611</v>
          </cell>
          <cell r="U510">
            <v>0.7789</v>
          </cell>
          <cell r="V510">
            <v>3.4808</v>
          </cell>
          <cell r="W510">
            <v>0.802</v>
          </cell>
          <cell r="X510">
            <v>3.1821</v>
          </cell>
          <cell r="Y510">
            <v>0.124</v>
          </cell>
          <cell r="Z510">
            <v>1.3067</v>
          </cell>
          <cell r="AA510">
            <v>0.7677</v>
          </cell>
          <cell r="AB510">
            <v>0.6047</v>
          </cell>
          <cell r="AC510">
            <v>0.6959</v>
          </cell>
          <cell r="AD510">
            <v>3.2341</v>
          </cell>
          <cell r="AE510">
            <v>1.5849</v>
          </cell>
          <cell r="AF510">
            <v>17.922900000000002</v>
          </cell>
        </row>
        <row r="511">
          <cell r="A511" t="str">
            <v>102012</v>
          </cell>
          <cell r="B511" t="str">
            <v>SCE</v>
          </cell>
          <cell r="D511">
            <v>10</v>
          </cell>
          <cell r="E511">
            <v>2012</v>
          </cell>
          <cell r="F511">
            <v>40.6827</v>
          </cell>
          <cell r="G511">
            <v>24.3504</v>
          </cell>
          <cell r="H511">
            <v>116.7717</v>
          </cell>
          <cell r="I511">
            <v>32.5705</v>
          </cell>
          <cell r="J511">
            <v>110.9315</v>
          </cell>
          <cell r="K511">
            <v>4.0192</v>
          </cell>
          <cell r="L511">
            <v>53.8265</v>
          </cell>
          <cell r="M511">
            <v>26.4878</v>
          </cell>
          <cell r="N511">
            <v>25.4365</v>
          </cell>
          <cell r="O511">
            <v>22.862</v>
          </cell>
          <cell r="P511">
            <v>118.9618</v>
          </cell>
          <cell r="Q511">
            <v>44.2071</v>
          </cell>
          <cell r="R511">
            <v>621.1077</v>
          </cell>
          <cell r="S511">
            <v>114.9507</v>
          </cell>
          <cell r="T511">
            <v>1.3639</v>
          </cell>
          <cell r="U511">
            <v>0.7832</v>
          </cell>
          <cell r="V511">
            <v>3.5086</v>
          </cell>
          <cell r="W511">
            <v>0.7998</v>
          </cell>
          <cell r="X511">
            <v>3.1897</v>
          </cell>
          <cell r="Y511">
            <v>0.1233</v>
          </cell>
          <cell r="Z511">
            <v>1.3233</v>
          </cell>
          <cell r="AA511">
            <v>0.7743</v>
          </cell>
          <cell r="AB511">
            <v>0.6087</v>
          </cell>
          <cell r="AC511">
            <v>0.6988</v>
          </cell>
          <cell r="AD511">
            <v>3.2477</v>
          </cell>
          <cell r="AE511">
            <v>1.5889</v>
          </cell>
          <cell r="AF511">
            <v>18.0102</v>
          </cell>
        </row>
        <row r="512">
          <cell r="A512" t="str">
            <v>102013</v>
          </cell>
          <cell r="B512" t="str">
            <v>SCE</v>
          </cell>
          <cell r="D512">
            <v>10</v>
          </cell>
          <cell r="E512">
            <v>2013</v>
          </cell>
          <cell r="F512">
            <v>41.7172</v>
          </cell>
          <cell r="G512">
            <v>24.9696</v>
          </cell>
          <cell r="H512">
            <v>119.741</v>
          </cell>
          <cell r="I512">
            <v>33.1672</v>
          </cell>
          <cell r="J512">
            <v>113.7523</v>
          </cell>
          <cell r="K512">
            <v>4.1214</v>
          </cell>
          <cell r="L512">
            <v>54.8908</v>
          </cell>
          <cell r="M512">
            <v>27.1613</v>
          </cell>
          <cell r="N512">
            <v>25.9837</v>
          </cell>
          <cell r="O512">
            <v>23.4433</v>
          </cell>
          <cell r="P512">
            <v>121.9868</v>
          </cell>
          <cell r="Q512">
            <v>45.3312</v>
          </cell>
          <cell r="R512">
            <v>636.2658</v>
          </cell>
          <cell r="S512">
            <v>117.8737</v>
          </cell>
          <cell r="T512">
            <v>1.3672</v>
          </cell>
          <cell r="U512">
            <v>0.7873</v>
          </cell>
          <cell r="V512">
            <v>3.5398</v>
          </cell>
          <cell r="W512">
            <v>0.7985</v>
          </cell>
          <cell r="X512">
            <v>3.2004</v>
          </cell>
          <cell r="Y512">
            <v>0.1227</v>
          </cell>
          <cell r="Z512">
            <v>1.3405</v>
          </cell>
          <cell r="AA512">
            <v>0.7813</v>
          </cell>
          <cell r="AB512">
            <v>0.6128</v>
          </cell>
          <cell r="AC512">
            <v>0.7024</v>
          </cell>
          <cell r="AD512">
            <v>3.2623</v>
          </cell>
          <cell r="AE512">
            <v>1.5914</v>
          </cell>
          <cell r="AF512">
            <v>18.106600000000004</v>
          </cell>
        </row>
        <row r="513">
          <cell r="A513" t="str">
            <v>102014</v>
          </cell>
          <cell r="B513" t="str">
            <v>SCE</v>
          </cell>
          <cell r="D513">
            <v>10</v>
          </cell>
          <cell r="E513">
            <v>2014</v>
          </cell>
          <cell r="F513">
            <v>42.349</v>
          </cell>
          <cell r="G513">
            <v>24.417</v>
          </cell>
          <cell r="H513">
            <v>116.91</v>
          </cell>
          <cell r="I513">
            <v>35.318</v>
          </cell>
          <cell r="J513">
            <v>120.023</v>
          </cell>
          <cell r="K513">
            <v>4.18</v>
          </cell>
          <cell r="L513">
            <v>52.633</v>
          </cell>
          <cell r="M513">
            <v>22.768</v>
          </cell>
          <cell r="N513">
            <v>27.093</v>
          </cell>
          <cell r="O513">
            <v>25.16</v>
          </cell>
          <cell r="P513">
            <v>105.906</v>
          </cell>
          <cell r="Q513">
            <v>48.078</v>
          </cell>
          <cell r="R513">
            <v>624.835</v>
          </cell>
          <cell r="S513">
            <v>124.203</v>
          </cell>
          <cell r="T513">
            <v>1.287</v>
          </cell>
          <cell r="U513">
            <v>0.727</v>
          </cell>
          <cell r="V513">
            <v>3.318</v>
          </cell>
          <cell r="W513">
            <v>1.032</v>
          </cell>
          <cell r="X513">
            <v>3.562</v>
          </cell>
          <cell r="Y513">
            <v>0.117</v>
          </cell>
          <cell r="Z513">
            <v>0.868</v>
          </cell>
          <cell r="AA513">
            <v>0.39</v>
          </cell>
          <cell r="AB513">
            <v>0.987</v>
          </cell>
          <cell r="AC513">
            <v>0.711</v>
          </cell>
          <cell r="AD513">
            <v>2.13</v>
          </cell>
          <cell r="AE513">
            <v>1.601</v>
          </cell>
          <cell r="AF513">
            <v>16.73</v>
          </cell>
        </row>
        <row r="514">
          <cell r="A514" t="str">
            <v>102015</v>
          </cell>
          <cell r="B514" t="str">
            <v>SCE</v>
          </cell>
          <cell r="D514">
            <v>10</v>
          </cell>
          <cell r="E514">
            <v>2015</v>
          </cell>
          <cell r="F514">
            <v>43.274</v>
          </cell>
          <cell r="G514">
            <v>24.971</v>
          </cell>
          <cell r="H514">
            <v>119.679</v>
          </cell>
          <cell r="I514">
            <v>36.154</v>
          </cell>
          <cell r="J514">
            <v>123.175</v>
          </cell>
          <cell r="K514">
            <v>4.279</v>
          </cell>
          <cell r="L514">
            <v>53.226</v>
          </cell>
          <cell r="M514">
            <v>23.041</v>
          </cell>
          <cell r="N514">
            <v>28.061</v>
          </cell>
          <cell r="O514">
            <v>25.756</v>
          </cell>
          <cell r="P514">
            <v>107.763</v>
          </cell>
          <cell r="Q514">
            <v>49.181</v>
          </cell>
          <cell r="R514">
            <v>638.5600000000001</v>
          </cell>
          <cell r="S514">
            <v>127.454</v>
          </cell>
          <cell r="T514">
            <v>1.267</v>
          </cell>
          <cell r="U514">
            <v>0.729</v>
          </cell>
          <cell r="V514">
            <v>3.407</v>
          </cell>
          <cell r="W514">
            <v>1.058</v>
          </cell>
          <cell r="X514">
            <v>3.564</v>
          </cell>
          <cell r="Y514">
            <v>0.119</v>
          </cell>
          <cell r="Z514">
            <v>0.905</v>
          </cell>
          <cell r="AA514">
            <v>0.394</v>
          </cell>
          <cell r="AB514">
            <v>1.043</v>
          </cell>
          <cell r="AC514">
            <v>0.728</v>
          </cell>
          <cell r="AD514">
            <v>2.119</v>
          </cell>
          <cell r="AE514">
            <v>1.573</v>
          </cell>
          <cell r="AF514">
            <v>16.906</v>
          </cell>
        </row>
        <row r="515">
          <cell r="A515" t="str">
            <v>102016</v>
          </cell>
          <cell r="B515" t="str">
            <v>SCE</v>
          </cell>
          <cell r="D515">
            <v>10</v>
          </cell>
          <cell r="E515">
            <v>2016</v>
          </cell>
          <cell r="F515">
            <v>44.187</v>
          </cell>
          <cell r="G515">
            <v>25.526</v>
          </cell>
          <cell r="H515">
            <v>122.484</v>
          </cell>
          <cell r="I515">
            <v>37.001</v>
          </cell>
          <cell r="J515">
            <v>126.327</v>
          </cell>
          <cell r="K515">
            <v>4.379</v>
          </cell>
          <cell r="L515">
            <v>53.848</v>
          </cell>
          <cell r="M515">
            <v>23.312</v>
          </cell>
          <cell r="N515">
            <v>29</v>
          </cell>
          <cell r="O515">
            <v>26.359</v>
          </cell>
          <cell r="P515">
            <v>109.597</v>
          </cell>
          <cell r="Q515">
            <v>50.268</v>
          </cell>
          <cell r="R515">
            <v>652.288</v>
          </cell>
          <cell r="S515">
            <v>130.706</v>
          </cell>
          <cell r="T515">
            <v>1.26</v>
          </cell>
          <cell r="U515">
            <v>0.735</v>
          </cell>
          <cell r="V515">
            <v>3.484</v>
          </cell>
          <cell r="W515">
            <v>1.08</v>
          </cell>
          <cell r="X515">
            <v>3.584</v>
          </cell>
          <cell r="Y515">
            <v>0.12</v>
          </cell>
          <cell r="Z515">
            <v>0.952</v>
          </cell>
          <cell r="AA515">
            <v>0.399</v>
          </cell>
          <cell r="AB515">
            <v>1.018</v>
          </cell>
          <cell r="AC515">
            <v>0.742</v>
          </cell>
          <cell r="AD515">
            <v>2.112</v>
          </cell>
          <cell r="AE515">
            <v>1.557</v>
          </cell>
          <cell r="AF515">
            <v>17.043000000000003</v>
          </cell>
        </row>
        <row r="516">
          <cell r="A516" t="str">
            <v>102017</v>
          </cell>
          <cell r="B516" t="str">
            <v>SCE</v>
          </cell>
          <cell r="D516">
            <v>10</v>
          </cell>
          <cell r="E516">
            <v>2017</v>
          </cell>
          <cell r="F516">
            <v>45.072</v>
          </cell>
          <cell r="G516">
            <v>26.081</v>
          </cell>
          <cell r="H516">
            <v>125.569</v>
          </cell>
          <cell r="I516">
            <v>37.933</v>
          </cell>
          <cell r="J516">
            <v>129.465</v>
          </cell>
          <cell r="K516">
            <v>4.489</v>
          </cell>
          <cell r="L516">
            <v>54.493</v>
          </cell>
          <cell r="M516">
            <v>23.584</v>
          </cell>
          <cell r="N516">
            <v>30.199</v>
          </cell>
          <cell r="O516">
            <v>27.023</v>
          </cell>
          <cell r="P516">
            <v>111.455</v>
          </cell>
          <cell r="Q516">
            <v>51.325</v>
          </cell>
          <cell r="R516">
            <v>666.6880000000001</v>
          </cell>
          <cell r="S516">
            <v>133.954</v>
          </cell>
          <cell r="T516">
            <v>1.24</v>
          </cell>
          <cell r="U516">
            <v>0.738</v>
          </cell>
          <cell r="V516">
            <v>3.807</v>
          </cell>
          <cell r="W516">
            <v>1.176</v>
          </cell>
          <cell r="X516">
            <v>3.596</v>
          </cell>
          <cell r="Y516">
            <v>0.13</v>
          </cell>
          <cell r="Z516">
            <v>0.993</v>
          </cell>
          <cell r="AA516">
            <v>0.408</v>
          </cell>
          <cell r="AB516">
            <v>1.284</v>
          </cell>
          <cell r="AC516">
            <v>0.809</v>
          </cell>
          <cell r="AD516">
            <v>2.152</v>
          </cell>
          <cell r="AE516">
            <v>1.526</v>
          </cell>
          <cell r="AF516">
            <v>17.859</v>
          </cell>
        </row>
        <row r="517">
          <cell r="A517" t="str">
            <v>SCETOTAL1975</v>
          </cell>
          <cell r="B517" t="str">
            <v>SCE</v>
          </cell>
          <cell r="C517" t="str">
            <v>SCETOTAL</v>
          </cell>
          <cell r="D517" t="str">
            <v>SCETOTAL</v>
          </cell>
          <cell r="E517">
            <v>1975</v>
          </cell>
          <cell r="F517">
            <v>45.3985</v>
          </cell>
          <cell r="G517">
            <v>25.207299999999996</v>
          </cell>
          <cell r="H517">
            <v>155.9113</v>
          </cell>
          <cell r="I517">
            <v>47.929700000000004</v>
          </cell>
          <cell r="J517">
            <v>170.7901</v>
          </cell>
          <cell r="K517">
            <v>10.476299999999998</v>
          </cell>
          <cell r="L517">
            <v>131.4058</v>
          </cell>
          <cell r="M517">
            <v>52.526399999999995</v>
          </cell>
          <cell r="N517">
            <v>39.658500000000004</v>
          </cell>
          <cell r="O517">
            <v>35.7207</v>
          </cell>
          <cell r="P517">
            <v>201.94920000000002</v>
          </cell>
          <cell r="Q517">
            <v>169.04450000000003</v>
          </cell>
          <cell r="R517">
            <v>1086.0183</v>
          </cell>
          <cell r="S517">
            <v>181.2664</v>
          </cell>
          <cell r="T517">
            <v>3.1552</v>
          </cell>
          <cell r="U517">
            <v>1.6005</v>
          </cell>
          <cell r="V517">
            <v>9.4001</v>
          </cell>
          <cell r="W517">
            <v>2.2347</v>
          </cell>
          <cell r="X517">
            <v>7.507000000000001</v>
          </cell>
          <cell r="Y517">
            <v>0.23159999999999997</v>
          </cell>
          <cell r="Z517">
            <v>2.3083</v>
          </cell>
          <cell r="AA517">
            <v>1.6029</v>
          </cell>
          <cell r="AB517">
            <v>4.0715</v>
          </cell>
          <cell r="AC517">
            <v>1.0607</v>
          </cell>
          <cell r="AD517">
            <v>6.8619</v>
          </cell>
          <cell r="AE517">
            <v>9.2818</v>
          </cell>
          <cell r="AF517">
            <v>49.316199999999995</v>
          </cell>
        </row>
        <row r="518">
          <cell r="A518" t="str">
            <v>SCETOTAL1976</v>
          </cell>
          <cell r="B518" t="str">
            <v>SCE</v>
          </cell>
          <cell r="C518" t="str">
            <v>SCETOTAL</v>
          </cell>
          <cell r="D518" t="str">
            <v>SCETOTAL</v>
          </cell>
          <cell r="E518">
            <v>1976</v>
          </cell>
          <cell r="F518">
            <v>47.756</v>
          </cell>
          <cell r="G518">
            <v>26.648</v>
          </cell>
          <cell r="H518">
            <v>162.541</v>
          </cell>
          <cell r="I518">
            <v>49.408</v>
          </cell>
          <cell r="J518">
            <v>175.889</v>
          </cell>
          <cell r="K518">
            <v>10.587</v>
          </cell>
          <cell r="L518">
            <v>133.431</v>
          </cell>
          <cell r="M518">
            <v>55.14</v>
          </cell>
          <cell r="N518">
            <v>41.493</v>
          </cell>
          <cell r="O518">
            <v>36.598</v>
          </cell>
          <cell r="P518">
            <v>207.312</v>
          </cell>
          <cell r="Q518">
            <v>172.037</v>
          </cell>
          <cell r="R518">
            <v>1118.84</v>
          </cell>
          <cell r="S518">
            <v>186.476</v>
          </cell>
          <cell r="T518">
            <v>2.431</v>
          </cell>
          <cell r="U518">
            <v>1.467</v>
          </cell>
          <cell r="V518">
            <v>7</v>
          </cell>
          <cell r="W518">
            <v>1.61</v>
          </cell>
          <cell r="X518">
            <v>5.937</v>
          </cell>
          <cell r="Y518">
            <v>0.199</v>
          </cell>
          <cell r="Z518">
            <v>2.097</v>
          </cell>
          <cell r="AA518">
            <v>2.64</v>
          </cell>
          <cell r="AB518">
            <v>1.849</v>
          </cell>
          <cell r="AC518">
            <v>1.01</v>
          </cell>
          <cell r="AD518">
            <v>5.53</v>
          </cell>
          <cell r="AE518">
            <v>3.216</v>
          </cell>
          <cell r="AF518">
            <v>34.986000000000004</v>
          </cell>
        </row>
        <row r="519">
          <cell r="A519" t="str">
            <v>SCETOTAL1977</v>
          </cell>
          <cell r="B519" t="str">
            <v>SCE</v>
          </cell>
          <cell r="C519" t="str">
            <v>SCETOTAL</v>
          </cell>
          <cell r="D519" t="str">
            <v>SCETOTAL</v>
          </cell>
          <cell r="E519">
            <v>1977</v>
          </cell>
          <cell r="F519">
            <v>50.725</v>
          </cell>
          <cell r="G519">
            <v>28.369</v>
          </cell>
          <cell r="H519">
            <v>169.524</v>
          </cell>
          <cell r="I519">
            <v>51.032</v>
          </cell>
          <cell r="J519">
            <v>180.269</v>
          </cell>
          <cell r="K519">
            <v>10.711</v>
          </cell>
          <cell r="L519">
            <v>135.22</v>
          </cell>
          <cell r="M519">
            <v>56.218</v>
          </cell>
          <cell r="N519">
            <v>44.118</v>
          </cell>
          <cell r="O519">
            <v>38.493</v>
          </cell>
          <cell r="P519">
            <v>212.93</v>
          </cell>
          <cell r="Q519">
            <v>176.375</v>
          </cell>
          <cell r="R519">
            <v>1153.9840000000002</v>
          </cell>
          <cell r="S519">
            <v>190.98000000000002</v>
          </cell>
          <cell r="T519">
            <v>3.05</v>
          </cell>
          <cell r="U519">
            <v>1.751</v>
          </cell>
          <cell r="V519">
            <v>7.396</v>
          </cell>
          <cell r="W519">
            <v>1.772</v>
          </cell>
          <cell r="X519">
            <v>5.316</v>
          </cell>
          <cell r="Y519">
            <v>0.184</v>
          </cell>
          <cell r="Z519">
            <v>1.868</v>
          </cell>
          <cell r="AA519">
            <v>1.108</v>
          </cell>
          <cell r="AB519">
            <v>2.638</v>
          </cell>
          <cell r="AC519">
            <v>2.043</v>
          </cell>
          <cell r="AD519">
            <v>5.8</v>
          </cell>
          <cell r="AE519">
            <v>4.59</v>
          </cell>
          <cell r="AF519">
            <v>37.51599999999999</v>
          </cell>
        </row>
        <row r="520">
          <cell r="A520" t="str">
            <v>SCETOTAL1978</v>
          </cell>
          <cell r="B520" t="str">
            <v>SCE</v>
          </cell>
          <cell r="C520" t="str">
            <v>SCETOTAL</v>
          </cell>
          <cell r="D520" t="str">
            <v>SCETOTAL</v>
          </cell>
          <cell r="E520">
            <v>1978</v>
          </cell>
          <cell r="F520">
            <v>55.008</v>
          </cell>
          <cell r="G520">
            <v>30.438</v>
          </cell>
          <cell r="H520">
            <v>178.153</v>
          </cell>
          <cell r="I520">
            <v>53.005</v>
          </cell>
          <cell r="J520">
            <v>186.602</v>
          </cell>
          <cell r="K520">
            <v>10.849</v>
          </cell>
          <cell r="L520">
            <v>136.436</v>
          </cell>
          <cell r="M520">
            <v>57.495</v>
          </cell>
          <cell r="N520">
            <v>45.82</v>
          </cell>
          <cell r="O520">
            <v>39.167</v>
          </cell>
          <cell r="P520">
            <v>219.439</v>
          </cell>
          <cell r="Q520">
            <v>180.533</v>
          </cell>
          <cell r="R520">
            <v>1192.9450000000002</v>
          </cell>
          <cell r="S520">
            <v>197.451</v>
          </cell>
          <cell r="T520">
            <v>4.376</v>
          </cell>
          <cell r="U520">
            <v>2.103</v>
          </cell>
          <cell r="V520">
            <v>9.093</v>
          </cell>
          <cell r="W520">
            <v>2.14</v>
          </cell>
          <cell r="X520">
            <v>7.378</v>
          </cell>
          <cell r="Y520">
            <v>0.201</v>
          </cell>
          <cell r="Z520">
            <v>1.303</v>
          </cell>
          <cell r="AA520">
            <v>1.309</v>
          </cell>
          <cell r="AB520">
            <v>1.717</v>
          </cell>
          <cell r="AC520">
            <v>0.84</v>
          </cell>
          <cell r="AD520">
            <v>6.707</v>
          </cell>
          <cell r="AE520">
            <v>4.441</v>
          </cell>
          <cell r="AF520">
            <v>41.608000000000004</v>
          </cell>
        </row>
        <row r="521">
          <cell r="A521" t="str">
            <v>SCETOTAL1979</v>
          </cell>
          <cell r="B521" t="str">
            <v>SCE</v>
          </cell>
          <cell r="C521" t="str">
            <v>SCETOTAL</v>
          </cell>
          <cell r="D521" t="str">
            <v>SCETOTAL</v>
          </cell>
          <cell r="E521">
            <v>1979</v>
          </cell>
          <cell r="F521">
            <v>59.84</v>
          </cell>
          <cell r="G521">
            <v>32.753</v>
          </cell>
          <cell r="H521">
            <v>187.142</v>
          </cell>
          <cell r="I521">
            <v>54.922</v>
          </cell>
          <cell r="J521">
            <v>195.403</v>
          </cell>
          <cell r="K521">
            <v>11.168</v>
          </cell>
          <cell r="L521">
            <v>137.322</v>
          </cell>
          <cell r="M521">
            <v>58.824</v>
          </cell>
          <cell r="N521">
            <v>47.246</v>
          </cell>
          <cell r="O521">
            <v>40.017</v>
          </cell>
          <cell r="P521">
            <v>227.351</v>
          </cell>
          <cell r="Q521">
            <v>185.415</v>
          </cell>
          <cell r="R521">
            <v>1237.403</v>
          </cell>
          <cell r="S521">
            <v>206.571</v>
          </cell>
          <cell r="T521">
            <v>4.937</v>
          </cell>
          <cell r="U521">
            <v>2.354</v>
          </cell>
          <cell r="V521">
            <v>9.511</v>
          </cell>
          <cell r="W521">
            <v>2.103</v>
          </cell>
          <cell r="X521">
            <v>9.968</v>
          </cell>
          <cell r="Y521">
            <v>0.407</v>
          </cell>
          <cell r="Z521">
            <v>0.979</v>
          </cell>
          <cell r="AA521">
            <v>1.363</v>
          </cell>
          <cell r="AB521">
            <v>1.441</v>
          </cell>
          <cell r="AC521">
            <v>1.034</v>
          </cell>
          <cell r="AD521">
            <v>8.131</v>
          </cell>
          <cell r="AE521">
            <v>5.201</v>
          </cell>
          <cell r="AF521">
            <v>47.429</v>
          </cell>
        </row>
        <row r="522">
          <cell r="A522" t="str">
            <v>SCETOTAL1980</v>
          </cell>
          <cell r="B522" t="str">
            <v>SCE</v>
          </cell>
          <cell r="C522" t="str">
            <v>SCETOTAL</v>
          </cell>
          <cell r="D522" t="str">
            <v>SCETOTAL</v>
          </cell>
          <cell r="E522">
            <v>1980</v>
          </cell>
          <cell r="F522">
            <v>64.221</v>
          </cell>
          <cell r="G522">
            <v>34.641</v>
          </cell>
          <cell r="H522">
            <v>196.068</v>
          </cell>
          <cell r="I522">
            <v>56.921</v>
          </cell>
          <cell r="J522">
            <v>203.076</v>
          </cell>
          <cell r="K522">
            <v>11.336</v>
          </cell>
          <cell r="L522">
            <v>137.957</v>
          </cell>
          <cell r="M522">
            <v>59.665</v>
          </cell>
          <cell r="N522">
            <v>48.317</v>
          </cell>
          <cell r="O522">
            <v>40.96</v>
          </cell>
          <cell r="P522">
            <v>235.051</v>
          </cell>
          <cell r="Q522">
            <v>191.434</v>
          </cell>
          <cell r="R522">
            <v>1279.647</v>
          </cell>
          <cell r="S522">
            <v>214.412</v>
          </cell>
          <cell r="T522">
            <v>4.5</v>
          </cell>
          <cell r="U522">
            <v>1.933</v>
          </cell>
          <cell r="V522">
            <v>9.51</v>
          </cell>
          <cell r="W522">
            <v>2.207</v>
          </cell>
          <cell r="X522">
            <v>8.975</v>
          </cell>
          <cell r="Y522">
            <v>0.278</v>
          </cell>
          <cell r="Z522">
            <v>0.738</v>
          </cell>
          <cell r="AA522">
            <v>0.879</v>
          </cell>
          <cell r="AB522">
            <v>1.088</v>
          </cell>
          <cell r="AC522">
            <v>1.148</v>
          </cell>
          <cell r="AD522">
            <v>7.941</v>
          </cell>
          <cell r="AE522">
            <v>6.379</v>
          </cell>
          <cell r="AF522">
            <v>45.576</v>
          </cell>
        </row>
        <row r="523">
          <cell r="A523" t="str">
            <v>SCETOTAL1981</v>
          </cell>
          <cell r="B523" t="str">
            <v>SCE</v>
          </cell>
          <cell r="C523" t="str">
            <v>SCETOTAL</v>
          </cell>
          <cell r="D523" t="str">
            <v>SCETOTAL</v>
          </cell>
          <cell r="E523">
            <v>1981</v>
          </cell>
          <cell r="F523">
            <v>68.701</v>
          </cell>
          <cell r="G523">
            <v>36.049</v>
          </cell>
          <cell r="H523">
            <v>205.619</v>
          </cell>
          <cell r="I523">
            <v>59.207</v>
          </cell>
          <cell r="J523">
            <v>208.905</v>
          </cell>
          <cell r="K523">
            <v>11.369</v>
          </cell>
          <cell r="L523">
            <v>138.476</v>
          </cell>
          <cell r="M523">
            <v>60.851</v>
          </cell>
          <cell r="N523">
            <v>49.396</v>
          </cell>
          <cell r="O523">
            <v>42.441</v>
          </cell>
          <cell r="P523">
            <v>241.787</v>
          </cell>
          <cell r="Q523">
            <v>198.59</v>
          </cell>
          <cell r="R523">
            <v>1321.3909999999998</v>
          </cell>
          <cell r="S523">
            <v>220.274</v>
          </cell>
          <cell r="T523">
            <v>4.614</v>
          </cell>
          <cell r="U523">
            <v>1.457</v>
          </cell>
          <cell r="V523">
            <v>10.203</v>
          </cell>
          <cell r="W523">
            <v>2.519</v>
          </cell>
          <cell r="X523">
            <v>7.274</v>
          </cell>
          <cell r="Y523">
            <v>0.11</v>
          </cell>
          <cell r="Z523">
            <v>0.631</v>
          </cell>
          <cell r="AA523">
            <v>1.227</v>
          </cell>
          <cell r="AB523">
            <v>1.098</v>
          </cell>
          <cell r="AC523">
            <v>1.709</v>
          </cell>
          <cell r="AD523">
            <v>6.999</v>
          </cell>
          <cell r="AE523">
            <v>7.565</v>
          </cell>
          <cell r="AF523">
            <v>45.406</v>
          </cell>
        </row>
        <row r="524">
          <cell r="A524" t="str">
            <v>SCETOTAL1982</v>
          </cell>
          <cell r="B524" t="str">
            <v>SCE</v>
          </cell>
          <cell r="C524" t="str">
            <v>SCETOTAL</v>
          </cell>
          <cell r="D524" t="str">
            <v>SCETOTAL</v>
          </cell>
          <cell r="E524">
            <v>1982</v>
          </cell>
          <cell r="F524">
            <v>73.302</v>
          </cell>
          <cell r="G524">
            <v>37.194</v>
          </cell>
          <cell r="H524">
            <v>211.186</v>
          </cell>
          <cell r="I524">
            <v>60.526</v>
          </cell>
          <cell r="J524">
            <v>212.1</v>
          </cell>
          <cell r="K524">
            <v>11.398</v>
          </cell>
          <cell r="L524">
            <v>139</v>
          </cell>
          <cell r="M524">
            <v>61.7</v>
          </cell>
          <cell r="N524">
            <v>51.3</v>
          </cell>
          <cell r="O524">
            <v>43.5</v>
          </cell>
          <cell r="P524">
            <v>247.1</v>
          </cell>
          <cell r="Q524">
            <v>209.5</v>
          </cell>
          <cell r="R524">
            <v>1357.806</v>
          </cell>
          <cell r="S524">
            <v>223.498</v>
          </cell>
          <cell r="T524">
            <v>4.752</v>
          </cell>
          <cell r="U524">
            <v>1.201</v>
          </cell>
          <cell r="V524">
            <v>6.294</v>
          </cell>
          <cell r="W524">
            <v>1.579</v>
          </cell>
          <cell r="X524">
            <v>4.794</v>
          </cell>
          <cell r="Y524">
            <v>0.133</v>
          </cell>
          <cell r="Z524">
            <v>0.646</v>
          </cell>
          <cell r="AA524">
            <v>0.894</v>
          </cell>
          <cell r="AB524">
            <v>1.924</v>
          </cell>
          <cell r="AC524">
            <v>1.313</v>
          </cell>
          <cell r="AD524">
            <v>5.599</v>
          </cell>
          <cell r="AE524">
            <v>11.371</v>
          </cell>
          <cell r="AF524">
            <v>40.5</v>
          </cell>
        </row>
        <row r="525">
          <cell r="A525" t="str">
            <v>SCETOTAL1983</v>
          </cell>
          <cell r="B525" t="str">
            <v>SCE</v>
          </cell>
          <cell r="C525" t="str">
            <v>SCETOTAL</v>
          </cell>
          <cell r="D525" t="str">
            <v>SCETOTAL</v>
          </cell>
          <cell r="E525">
            <v>1983</v>
          </cell>
          <cell r="F525">
            <v>76.017</v>
          </cell>
          <cell r="G525">
            <v>38.25</v>
          </cell>
          <cell r="H525">
            <v>215.806</v>
          </cell>
          <cell r="I525">
            <v>61.661</v>
          </cell>
          <cell r="J525">
            <v>213.93</v>
          </cell>
          <cell r="K525">
            <v>11.441</v>
          </cell>
          <cell r="L525">
            <v>139.502</v>
          </cell>
          <cell r="M525">
            <v>62.769</v>
          </cell>
          <cell r="N525">
            <v>53.98</v>
          </cell>
          <cell r="O525">
            <v>45.82</v>
          </cell>
          <cell r="P525">
            <v>251.633</v>
          </cell>
          <cell r="Q525">
            <v>220.245</v>
          </cell>
          <cell r="R525">
            <v>1391.054</v>
          </cell>
          <cell r="S525">
            <v>225.371</v>
          </cell>
          <cell r="T525">
            <v>2.883</v>
          </cell>
          <cell r="U525">
            <v>1.118</v>
          </cell>
          <cell r="V525">
            <v>5.424</v>
          </cell>
          <cell r="W525">
            <v>1.423</v>
          </cell>
          <cell r="X525">
            <v>3.593</v>
          </cell>
          <cell r="Y525">
            <v>0.091</v>
          </cell>
          <cell r="Z525">
            <v>0.636</v>
          </cell>
          <cell r="AA525">
            <v>1.118</v>
          </cell>
          <cell r="AB525">
            <v>2.703</v>
          </cell>
          <cell r="AC525">
            <v>2.599</v>
          </cell>
          <cell r="AD525">
            <v>4.844</v>
          </cell>
          <cell r="AE525">
            <v>11.268</v>
          </cell>
          <cell r="AF525">
            <v>37.7</v>
          </cell>
        </row>
        <row r="526">
          <cell r="A526" t="str">
            <v>SCETOTAL1984</v>
          </cell>
          <cell r="B526" t="str">
            <v>SCE</v>
          </cell>
          <cell r="C526" t="str">
            <v>SCETOTAL</v>
          </cell>
          <cell r="D526" t="str">
            <v>SCETOTAL</v>
          </cell>
          <cell r="E526">
            <v>1984</v>
          </cell>
          <cell r="F526">
            <v>78.192</v>
          </cell>
          <cell r="G526">
            <v>39.219</v>
          </cell>
          <cell r="H526">
            <v>219.635</v>
          </cell>
          <cell r="I526">
            <v>62.586</v>
          </cell>
          <cell r="J526">
            <v>214.975</v>
          </cell>
          <cell r="K526">
            <v>11.543</v>
          </cell>
          <cell r="L526">
            <v>140.163</v>
          </cell>
          <cell r="M526">
            <v>63.408</v>
          </cell>
          <cell r="N526">
            <v>55.884</v>
          </cell>
          <cell r="O526">
            <v>48.168</v>
          </cell>
          <cell r="P526">
            <v>255.945</v>
          </cell>
          <cell r="Q526">
            <v>227.645</v>
          </cell>
          <cell r="R526">
            <v>1417.363</v>
          </cell>
          <cell r="S526">
            <v>226.518</v>
          </cell>
          <cell r="T526">
            <v>2.36</v>
          </cell>
          <cell r="U526">
            <v>1.038</v>
          </cell>
          <cell r="V526">
            <v>4.721</v>
          </cell>
          <cell r="W526">
            <v>1.244</v>
          </cell>
          <cell r="X526">
            <v>2.987</v>
          </cell>
          <cell r="Y526">
            <v>0.237</v>
          </cell>
          <cell r="Z526">
            <v>0.808</v>
          </cell>
          <cell r="AA526">
            <v>0.693</v>
          </cell>
          <cell r="AB526">
            <v>1.93</v>
          </cell>
          <cell r="AC526">
            <v>2.658</v>
          </cell>
          <cell r="AD526">
            <v>4.651</v>
          </cell>
          <cell r="AE526">
            <v>7.987</v>
          </cell>
          <cell r="AF526">
            <v>31.314</v>
          </cell>
        </row>
        <row r="527">
          <cell r="A527" t="str">
            <v>SCETOTAL1985</v>
          </cell>
          <cell r="B527" t="str">
            <v>SCE</v>
          </cell>
          <cell r="C527" t="str">
            <v>SCETOTAL</v>
          </cell>
          <cell r="D527" t="str">
            <v>SCETOTAL</v>
          </cell>
          <cell r="E527">
            <v>1985</v>
          </cell>
          <cell r="F527">
            <v>81.091</v>
          </cell>
          <cell r="G527">
            <v>41.035</v>
          </cell>
          <cell r="H527">
            <v>226.235</v>
          </cell>
          <cell r="I527">
            <v>64.053</v>
          </cell>
          <cell r="J527">
            <v>219.577</v>
          </cell>
          <cell r="K527">
            <v>11.639</v>
          </cell>
          <cell r="L527">
            <v>140.902</v>
          </cell>
          <cell r="M527">
            <v>64.358</v>
          </cell>
          <cell r="N527">
            <v>59.19</v>
          </cell>
          <cell r="O527">
            <v>54.811</v>
          </cell>
          <cell r="P527">
            <v>262.809</v>
          </cell>
          <cell r="Q527">
            <v>238.459</v>
          </cell>
          <cell r="R527">
            <v>1464.159</v>
          </cell>
          <cell r="S527">
            <v>231.216</v>
          </cell>
          <cell r="T527">
            <v>3.106</v>
          </cell>
          <cell r="U527">
            <v>1.895</v>
          </cell>
          <cell r="V527">
            <v>7.585</v>
          </cell>
          <cell r="W527">
            <v>1.82</v>
          </cell>
          <cell r="X527">
            <v>6.732</v>
          </cell>
          <cell r="Y527">
            <v>0.303</v>
          </cell>
          <cell r="Z527">
            <v>0.899</v>
          </cell>
          <cell r="AA527">
            <v>1.009</v>
          </cell>
          <cell r="AB527">
            <v>3.334</v>
          </cell>
          <cell r="AC527">
            <v>6.984</v>
          </cell>
          <cell r="AD527">
            <v>7.234</v>
          </cell>
          <cell r="AE527">
            <v>11.47</v>
          </cell>
          <cell r="AF527">
            <v>52.371</v>
          </cell>
        </row>
        <row r="528">
          <cell r="A528" t="str">
            <v>SCETOTAL1986</v>
          </cell>
          <cell r="B528" t="str">
            <v>SCE</v>
          </cell>
          <cell r="C528" t="str">
            <v>SCETOTAL</v>
          </cell>
          <cell r="D528" t="str">
            <v>SCETOTAL</v>
          </cell>
          <cell r="E528">
            <v>1986</v>
          </cell>
          <cell r="F528">
            <v>85.096</v>
          </cell>
          <cell r="G528">
            <v>43.345</v>
          </cell>
          <cell r="H528">
            <v>236.335</v>
          </cell>
          <cell r="I528">
            <v>66.24</v>
          </cell>
          <cell r="J528">
            <v>229.273</v>
          </cell>
          <cell r="K528">
            <v>11.769</v>
          </cell>
          <cell r="L528">
            <v>141.462</v>
          </cell>
          <cell r="M528">
            <v>65.467</v>
          </cell>
          <cell r="N528">
            <v>61.62</v>
          </cell>
          <cell r="O528">
            <v>60.786</v>
          </cell>
          <cell r="P528">
            <v>273.097</v>
          </cell>
          <cell r="Q528">
            <v>254.81</v>
          </cell>
          <cell r="R528">
            <v>1529.3</v>
          </cell>
          <cell r="S528">
            <v>241.042</v>
          </cell>
          <cell r="T528">
            <v>4.236</v>
          </cell>
          <cell r="U528">
            <v>2.399</v>
          </cell>
          <cell r="V528">
            <v>11.191</v>
          </cell>
          <cell r="W528">
            <v>2.576</v>
          </cell>
          <cell r="X528">
            <v>12.028</v>
          </cell>
          <cell r="Y528">
            <v>0.173</v>
          </cell>
          <cell r="Z528">
            <v>0.735</v>
          </cell>
          <cell r="AA528">
            <v>1.173</v>
          </cell>
          <cell r="AB528">
            <v>2.461</v>
          </cell>
          <cell r="AC528">
            <v>6.353</v>
          </cell>
          <cell r="AD528">
            <v>10.695</v>
          </cell>
          <cell r="AE528">
            <v>17.091</v>
          </cell>
          <cell r="AF528">
            <v>71.111</v>
          </cell>
        </row>
        <row r="529">
          <cell r="A529" t="str">
            <v>SCETOTAL1987</v>
          </cell>
          <cell r="B529" t="str">
            <v>SCE</v>
          </cell>
          <cell r="C529" t="str">
            <v>SCETOTAL</v>
          </cell>
          <cell r="D529" t="str">
            <v>SCETOTAL</v>
          </cell>
          <cell r="E529">
            <v>1987</v>
          </cell>
          <cell r="F529">
            <v>89.263</v>
          </cell>
          <cell r="G529">
            <v>45.336</v>
          </cell>
          <cell r="H529">
            <v>246.915</v>
          </cell>
          <cell r="I529">
            <v>68.595</v>
          </cell>
          <cell r="J529">
            <v>237.904</v>
          </cell>
          <cell r="K529">
            <v>11.829</v>
          </cell>
          <cell r="L529">
            <v>142.246</v>
          </cell>
          <cell r="M529">
            <v>67.073</v>
          </cell>
          <cell r="N529">
            <v>65.175</v>
          </cell>
          <cell r="O529">
            <v>65.778</v>
          </cell>
          <cell r="P529">
            <v>284.477</v>
          </cell>
          <cell r="Q529">
            <v>269.497</v>
          </cell>
          <cell r="R529">
            <v>1594.088</v>
          </cell>
          <cell r="S529">
            <v>249.733</v>
          </cell>
          <cell r="T529">
            <v>4.424</v>
          </cell>
          <cell r="U529">
            <v>2.091</v>
          </cell>
          <cell r="V529">
            <v>11.784</v>
          </cell>
          <cell r="W529">
            <v>2.784</v>
          </cell>
          <cell r="X529">
            <v>11.178</v>
          </cell>
          <cell r="Y529">
            <v>0.193</v>
          </cell>
          <cell r="Z529">
            <v>0.976</v>
          </cell>
          <cell r="AA529">
            <v>1.677</v>
          </cell>
          <cell r="AB529">
            <v>3.588</v>
          </cell>
          <cell r="AC529">
            <v>5.402</v>
          </cell>
          <cell r="AD529">
            <v>11.827</v>
          </cell>
          <cell r="AE529">
            <v>15.523</v>
          </cell>
          <cell r="AF529">
            <v>71.44699999999999</v>
          </cell>
        </row>
        <row r="530">
          <cell r="A530" t="str">
            <v>SCETOTAL1988</v>
          </cell>
          <cell r="B530" t="str">
            <v>SCE</v>
          </cell>
          <cell r="C530" t="str">
            <v>SCETOTAL</v>
          </cell>
          <cell r="D530" t="str">
            <v>SCETOTAL</v>
          </cell>
          <cell r="E530">
            <v>1988</v>
          </cell>
          <cell r="F530">
            <v>93.058</v>
          </cell>
          <cell r="G530">
            <v>47.677</v>
          </cell>
          <cell r="H530">
            <v>259.934</v>
          </cell>
          <cell r="I530">
            <v>71.537</v>
          </cell>
          <cell r="J530">
            <v>249.759</v>
          </cell>
          <cell r="K530">
            <v>11.845</v>
          </cell>
          <cell r="L530">
            <v>143.963</v>
          </cell>
          <cell r="M530">
            <v>68.788</v>
          </cell>
          <cell r="N530">
            <v>69.603</v>
          </cell>
          <cell r="O530">
            <v>71.597</v>
          </cell>
          <cell r="P530">
            <v>298.395</v>
          </cell>
          <cell r="Q530">
            <v>282.377</v>
          </cell>
          <cell r="R530">
            <v>1668.533</v>
          </cell>
          <cell r="S530">
            <v>261.604</v>
          </cell>
          <cell r="T530">
            <v>4.081</v>
          </cell>
          <cell r="U530">
            <v>2.453</v>
          </cell>
          <cell r="V530">
            <v>14.34</v>
          </cell>
          <cell r="W530">
            <v>3.412</v>
          </cell>
          <cell r="X530">
            <v>14.617</v>
          </cell>
          <cell r="Y530">
            <v>0.247</v>
          </cell>
          <cell r="Z530">
            <v>1.927</v>
          </cell>
          <cell r="AA530">
            <v>1.793</v>
          </cell>
          <cell r="AB530">
            <v>4.466</v>
          </cell>
          <cell r="AC530">
            <v>6.265</v>
          </cell>
          <cell r="AD530">
            <v>14.406</v>
          </cell>
          <cell r="AE530">
            <v>13.813</v>
          </cell>
          <cell r="AF530">
            <v>81.82000000000001</v>
          </cell>
        </row>
        <row r="531">
          <cell r="A531" t="str">
            <v>SCETOTAL1989</v>
          </cell>
          <cell r="B531" t="str">
            <v>SCE</v>
          </cell>
          <cell r="C531" t="str">
            <v>SCETOTAL</v>
          </cell>
          <cell r="D531" t="str">
            <v>SCETOTAL</v>
          </cell>
          <cell r="E531">
            <v>1989</v>
          </cell>
          <cell r="F531">
            <v>96.788</v>
          </cell>
          <cell r="G531">
            <v>50.3</v>
          </cell>
          <cell r="H531">
            <v>272.45</v>
          </cell>
          <cell r="I531">
            <v>74.137</v>
          </cell>
          <cell r="J531">
            <v>264.156</v>
          </cell>
          <cell r="K531">
            <v>11.908</v>
          </cell>
          <cell r="L531">
            <v>145.718</v>
          </cell>
          <cell r="M531">
            <v>71.708</v>
          </cell>
          <cell r="N531">
            <v>72.855</v>
          </cell>
          <cell r="O531">
            <v>77.494</v>
          </cell>
          <cell r="P531">
            <v>314.45</v>
          </cell>
          <cell r="Q531">
            <v>295.773</v>
          </cell>
          <cell r="R531">
            <v>1747.737</v>
          </cell>
          <cell r="S531">
            <v>276.064</v>
          </cell>
          <cell r="T531">
            <v>4.045</v>
          </cell>
          <cell r="U531">
            <v>2.749</v>
          </cell>
          <cell r="V531">
            <v>13.962</v>
          </cell>
          <cell r="W531">
            <v>3.113</v>
          </cell>
          <cell r="X531">
            <v>17.381</v>
          </cell>
          <cell r="Y531">
            <v>0.18</v>
          </cell>
          <cell r="Z531">
            <v>1.984</v>
          </cell>
          <cell r="AA531">
            <v>3.005</v>
          </cell>
          <cell r="AB531">
            <v>3.294</v>
          </cell>
          <cell r="AC531">
            <v>6.38</v>
          </cell>
          <cell r="AD531">
            <v>16.59</v>
          </cell>
          <cell r="AE531">
            <v>14.436</v>
          </cell>
          <cell r="AF531">
            <v>87.119</v>
          </cell>
        </row>
        <row r="532">
          <cell r="A532" t="str">
            <v>SCETOTAL1990</v>
          </cell>
          <cell r="B532" t="str">
            <v>SCE</v>
          </cell>
          <cell r="C532" t="str">
            <v>SCETOTAL</v>
          </cell>
          <cell r="D532" t="str">
            <v>SCETOTAL</v>
          </cell>
          <cell r="E532">
            <v>1990</v>
          </cell>
          <cell r="F532">
            <v>100.932</v>
          </cell>
          <cell r="G532">
            <v>52.831</v>
          </cell>
          <cell r="H532">
            <v>283.697</v>
          </cell>
          <cell r="I532">
            <v>76.418</v>
          </cell>
          <cell r="J532">
            <v>277.069</v>
          </cell>
          <cell r="K532">
            <v>12.062</v>
          </cell>
          <cell r="L532">
            <v>148.943</v>
          </cell>
          <cell r="M532">
            <v>73.985</v>
          </cell>
          <cell r="N532">
            <v>76.934</v>
          </cell>
          <cell r="O532">
            <v>79.794</v>
          </cell>
          <cell r="P532">
            <v>328.986</v>
          </cell>
          <cell r="Q532">
            <v>307.846</v>
          </cell>
          <cell r="R532">
            <v>1819.4970000000003</v>
          </cell>
          <cell r="S532">
            <v>289.13100000000003</v>
          </cell>
          <cell r="T532">
            <v>4.492</v>
          </cell>
          <cell r="U532">
            <v>2.672</v>
          </cell>
          <cell r="V532">
            <v>12.82</v>
          </cell>
          <cell r="W532">
            <v>2.838</v>
          </cell>
          <cell r="X532">
            <v>16.122</v>
          </cell>
          <cell r="Y532">
            <v>0.27</v>
          </cell>
          <cell r="Z532">
            <v>3.476</v>
          </cell>
          <cell r="AA532">
            <v>2.371</v>
          </cell>
          <cell r="AB532">
            <v>4.124</v>
          </cell>
          <cell r="AC532">
            <v>2.82</v>
          </cell>
          <cell r="AD532">
            <v>15.121</v>
          </cell>
          <cell r="AE532">
            <v>13.233</v>
          </cell>
          <cell r="AF532">
            <v>80.35900000000001</v>
          </cell>
        </row>
        <row r="533">
          <cell r="A533" t="str">
            <v>SCETOTAL1991</v>
          </cell>
          <cell r="B533" t="str">
            <v>SCE</v>
          </cell>
          <cell r="C533" t="str">
            <v>SCETOTAL</v>
          </cell>
          <cell r="D533" t="str">
            <v>SCETOTAL</v>
          </cell>
          <cell r="E533">
            <v>1991</v>
          </cell>
          <cell r="F533">
            <v>104.789</v>
          </cell>
          <cell r="G533">
            <v>55.173</v>
          </cell>
          <cell r="H533">
            <v>296.931</v>
          </cell>
          <cell r="I533">
            <v>79.347</v>
          </cell>
          <cell r="J533">
            <v>288.905</v>
          </cell>
          <cell r="K533">
            <v>12.487</v>
          </cell>
          <cell r="L533">
            <v>151.539</v>
          </cell>
          <cell r="M533">
            <v>76.164</v>
          </cell>
          <cell r="N533">
            <v>80.156</v>
          </cell>
          <cell r="O533">
            <v>82.592</v>
          </cell>
          <cell r="P533">
            <v>342.705</v>
          </cell>
          <cell r="Q533">
            <v>317.902</v>
          </cell>
          <cell r="R533">
            <v>1888.69</v>
          </cell>
          <cell r="S533">
            <v>301.392</v>
          </cell>
          <cell r="T533">
            <v>4.24</v>
          </cell>
          <cell r="U533">
            <v>2.499</v>
          </cell>
          <cell r="V533">
            <v>14.939</v>
          </cell>
          <cell r="W533">
            <v>3.533</v>
          </cell>
          <cell r="X533">
            <v>15.262</v>
          </cell>
          <cell r="Y533">
            <v>0.518</v>
          </cell>
          <cell r="Z533">
            <v>2.872</v>
          </cell>
          <cell r="AA533">
            <v>2.281</v>
          </cell>
          <cell r="AB533">
            <v>3.272</v>
          </cell>
          <cell r="AC533">
            <v>3.35</v>
          </cell>
          <cell r="AD533">
            <v>14.354</v>
          </cell>
          <cell r="AE533">
            <v>11.344</v>
          </cell>
          <cell r="AF533">
            <v>78.464</v>
          </cell>
        </row>
        <row r="534">
          <cell r="A534" t="str">
            <v>SCETOTAL1992</v>
          </cell>
          <cell r="B534" t="str">
            <v>SCE</v>
          </cell>
          <cell r="C534" t="str">
            <v>SCETOTAL</v>
          </cell>
          <cell r="D534" t="str">
            <v>SCETOTAL</v>
          </cell>
          <cell r="E534">
            <v>1992</v>
          </cell>
          <cell r="F534">
            <v>107.125</v>
          </cell>
          <cell r="G534">
            <v>56.762</v>
          </cell>
          <cell r="H534">
            <v>306.343</v>
          </cell>
          <cell r="I534">
            <v>81.561</v>
          </cell>
          <cell r="J534">
            <v>295.029</v>
          </cell>
          <cell r="K534">
            <v>12.683</v>
          </cell>
          <cell r="L534">
            <v>154.784</v>
          </cell>
          <cell r="M534">
            <v>77.708</v>
          </cell>
          <cell r="N534">
            <v>83.377</v>
          </cell>
          <cell r="O534">
            <v>83.676</v>
          </cell>
          <cell r="P534">
            <v>352.105</v>
          </cell>
          <cell r="Q534">
            <v>323.533</v>
          </cell>
          <cell r="R534">
            <v>1934.6860000000001</v>
          </cell>
          <cell r="S534">
            <v>307.712</v>
          </cell>
          <cell r="T534">
            <v>2.755</v>
          </cell>
          <cell r="U534">
            <v>1.763</v>
          </cell>
          <cell r="V534">
            <v>11.253</v>
          </cell>
          <cell r="W534">
            <v>2.865</v>
          </cell>
          <cell r="X534">
            <v>9.762</v>
          </cell>
          <cell r="Y534">
            <v>0.356</v>
          </cell>
          <cell r="Z534">
            <v>3.545</v>
          </cell>
          <cell r="AA534">
            <v>1.656</v>
          </cell>
          <cell r="AB534">
            <v>3.274</v>
          </cell>
          <cell r="AC534">
            <v>1.664</v>
          </cell>
          <cell r="AD534">
            <v>10.09</v>
          </cell>
          <cell r="AE534">
            <v>7.06</v>
          </cell>
          <cell r="AF534">
            <v>56.043000000000006</v>
          </cell>
        </row>
        <row r="535">
          <cell r="A535" t="str">
            <v>SCETOTAL1993</v>
          </cell>
          <cell r="B535" t="str">
            <v>SCE</v>
          </cell>
          <cell r="C535" t="str">
            <v>SCETOTAL</v>
          </cell>
          <cell r="D535" t="str">
            <v>SCETOTAL</v>
          </cell>
          <cell r="E535">
            <v>1993</v>
          </cell>
          <cell r="F535">
            <v>108.42</v>
          </cell>
          <cell r="G535">
            <v>57.559</v>
          </cell>
          <cell r="H535">
            <v>313.511</v>
          </cell>
          <cell r="I535">
            <v>83.484</v>
          </cell>
          <cell r="J535">
            <v>297.013</v>
          </cell>
          <cell r="K535">
            <v>12.744</v>
          </cell>
          <cell r="L535">
            <v>157.078</v>
          </cell>
          <cell r="M535">
            <v>79.277</v>
          </cell>
          <cell r="N535">
            <v>85.835</v>
          </cell>
          <cell r="O535">
            <v>83.948</v>
          </cell>
          <cell r="P535">
            <v>361.283</v>
          </cell>
          <cell r="Q535">
            <v>324.097</v>
          </cell>
          <cell r="R535">
            <v>1964.2490000000005</v>
          </cell>
          <cell r="S535">
            <v>309.75699999999995</v>
          </cell>
          <cell r="T535">
            <v>1.751</v>
          </cell>
          <cell r="U535">
            <v>0.988</v>
          </cell>
          <cell r="V535">
            <v>9.142</v>
          </cell>
          <cell r="W535">
            <v>2.619</v>
          </cell>
          <cell r="X535">
            <v>4.065</v>
          </cell>
          <cell r="Y535">
            <v>0.356</v>
          </cell>
          <cell r="Z535">
            <v>2.622</v>
          </cell>
          <cell r="AA535">
            <v>1.69</v>
          </cell>
          <cell r="AB535">
            <v>2.516</v>
          </cell>
          <cell r="AC535">
            <v>0.669</v>
          </cell>
          <cell r="AD535">
            <v>9.924</v>
          </cell>
          <cell r="AE535">
            <v>2.096</v>
          </cell>
          <cell r="AF535">
            <v>38.438</v>
          </cell>
        </row>
        <row r="536">
          <cell r="A536" t="str">
            <v>SCETOTAL1994</v>
          </cell>
          <cell r="B536" t="str">
            <v>SCE</v>
          </cell>
          <cell r="C536" t="str">
            <v>SCETOTAL</v>
          </cell>
          <cell r="D536" t="str">
            <v>SCETOTAL</v>
          </cell>
          <cell r="E536">
            <v>1994</v>
          </cell>
          <cell r="F536">
            <v>109.333</v>
          </cell>
          <cell r="G536">
            <v>58.246</v>
          </cell>
          <cell r="H536">
            <v>316.847</v>
          </cell>
          <cell r="I536">
            <v>84.175</v>
          </cell>
          <cell r="J536">
            <v>298.071</v>
          </cell>
          <cell r="K536">
            <v>12.797</v>
          </cell>
          <cell r="L536">
            <v>159.74</v>
          </cell>
          <cell r="M536">
            <v>81.197</v>
          </cell>
          <cell r="N536">
            <v>88.587</v>
          </cell>
          <cell r="O536">
            <v>83.948</v>
          </cell>
          <cell r="P536">
            <v>367.246</v>
          </cell>
          <cell r="Q536">
            <v>324.667</v>
          </cell>
          <cell r="R536">
            <v>1984.8539999999998</v>
          </cell>
          <cell r="S536">
            <v>310.86800000000005</v>
          </cell>
          <cell r="T536">
            <v>1.397</v>
          </cell>
          <cell r="U536">
            <v>0.899</v>
          </cell>
          <cell r="V536">
            <v>5.443</v>
          </cell>
          <cell r="W536">
            <v>1.434</v>
          </cell>
          <cell r="X536">
            <v>2.557</v>
          </cell>
          <cell r="Y536">
            <v>0.479</v>
          </cell>
          <cell r="Z536">
            <v>3.019</v>
          </cell>
          <cell r="AA536">
            <v>2.052</v>
          </cell>
          <cell r="AB536">
            <v>2.815</v>
          </cell>
          <cell r="AC536">
            <v>0.156</v>
          </cell>
          <cell r="AD536">
            <v>6.772</v>
          </cell>
          <cell r="AE536">
            <v>2.202</v>
          </cell>
          <cell r="AF536">
            <v>29.225</v>
          </cell>
        </row>
        <row r="537">
          <cell r="A537" t="str">
            <v>SCETOTAL1995</v>
          </cell>
          <cell r="B537" t="str">
            <v>SCE</v>
          </cell>
          <cell r="C537" t="str">
            <v>SCETOTAL</v>
          </cell>
          <cell r="D537" t="str">
            <v>SCETOTAL</v>
          </cell>
          <cell r="E537">
            <v>1995</v>
          </cell>
          <cell r="F537">
            <v>110.002</v>
          </cell>
          <cell r="G537">
            <v>58.731</v>
          </cell>
          <cell r="H537">
            <v>320.235</v>
          </cell>
          <cell r="I537">
            <v>84.978</v>
          </cell>
          <cell r="J537">
            <v>298.411</v>
          </cell>
          <cell r="K537">
            <v>13.934</v>
          </cell>
          <cell r="L537">
            <v>163.058</v>
          </cell>
          <cell r="M537">
            <v>82.063</v>
          </cell>
          <cell r="N537">
            <v>90.373</v>
          </cell>
          <cell r="O537">
            <v>84.01</v>
          </cell>
          <cell r="P537">
            <v>370.174</v>
          </cell>
          <cell r="Q537">
            <v>324.822</v>
          </cell>
          <cell r="R537">
            <v>2000.7910000000002</v>
          </cell>
          <cell r="S537">
            <v>312.345</v>
          </cell>
          <cell r="T537">
            <v>1.2</v>
          </cell>
          <cell r="U537">
            <v>0.719</v>
          </cell>
          <cell r="V537">
            <v>5.625</v>
          </cell>
          <cell r="W537">
            <v>1.589</v>
          </cell>
          <cell r="X537">
            <v>1.613</v>
          </cell>
          <cell r="Y537">
            <v>1.575</v>
          </cell>
          <cell r="Z537">
            <v>3.707</v>
          </cell>
          <cell r="AA537">
            <v>1.011</v>
          </cell>
          <cell r="AB537">
            <v>1.855</v>
          </cell>
          <cell r="AC537">
            <v>0.387</v>
          </cell>
          <cell r="AD537">
            <v>3.803</v>
          </cell>
          <cell r="AE537">
            <v>1.912</v>
          </cell>
          <cell r="AF537">
            <v>24.996</v>
          </cell>
        </row>
        <row r="538">
          <cell r="A538" t="str">
            <v>SCETOTAL1996</v>
          </cell>
          <cell r="B538" t="str">
            <v>SCE</v>
          </cell>
          <cell r="C538" t="str">
            <v>SCETOTAL</v>
          </cell>
          <cell r="D538" t="str">
            <v>SCETOTAL</v>
          </cell>
          <cell r="E538">
            <v>1996</v>
          </cell>
          <cell r="F538">
            <v>110.847</v>
          </cell>
          <cell r="G538">
            <v>59.436</v>
          </cell>
          <cell r="H538">
            <v>323</v>
          </cell>
          <cell r="I538">
            <v>85.551</v>
          </cell>
          <cell r="J538">
            <v>299.271</v>
          </cell>
          <cell r="K538">
            <v>14.05</v>
          </cell>
          <cell r="L538">
            <v>164.265</v>
          </cell>
          <cell r="M538">
            <v>83.758</v>
          </cell>
          <cell r="N538">
            <v>91.693</v>
          </cell>
          <cell r="O538">
            <v>84.028</v>
          </cell>
          <cell r="P538">
            <v>375.042</v>
          </cell>
          <cell r="Q538">
            <v>325.05</v>
          </cell>
          <cell r="R538">
            <v>2015.991</v>
          </cell>
          <cell r="S538">
            <v>313.321</v>
          </cell>
          <cell r="T538">
            <v>1.374</v>
          </cell>
          <cell r="U538">
            <v>0.962</v>
          </cell>
          <cell r="V538">
            <v>5.131</v>
          </cell>
          <cell r="W538">
            <v>1.399</v>
          </cell>
          <cell r="X538">
            <v>2.872</v>
          </cell>
          <cell r="Y538">
            <v>0.316</v>
          </cell>
          <cell r="Z538">
            <v>1.63</v>
          </cell>
          <cell r="AA538">
            <v>1.851</v>
          </cell>
          <cell r="AB538">
            <v>1.393</v>
          </cell>
          <cell r="AC538">
            <v>0.255</v>
          </cell>
          <cell r="AD538">
            <v>5.813</v>
          </cell>
          <cell r="AE538">
            <v>1.452</v>
          </cell>
          <cell r="AF538">
            <v>24.448</v>
          </cell>
        </row>
        <row r="539">
          <cell r="A539" t="str">
            <v>SCETOTAL1997</v>
          </cell>
          <cell r="B539" t="str">
            <v>SCE</v>
          </cell>
          <cell r="C539" t="str">
            <v>SCETOTAL</v>
          </cell>
          <cell r="D539" t="str">
            <v>SCETOTAL</v>
          </cell>
          <cell r="E539">
            <v>1997</v>
          </cell>
          <cell r="F539">
            <v>112.674</v>
          </cell>
          <cell r="G539">
            <v>59.86</v>
          </cell>
          <cell r="H539">
            <v>326.808</v>
          </cell>
          <cell r="I539">
            <v>86.343</v>
          </cell>
          <cell r="J539">
            <v>300.439</v>
          </cell>
          <cell r="K539">
            <v>14.432</v>
          </cell>
          <cell r="L539">
            <v>166.461</v>
          </cell>
          <cell r="M539">
            <v>84.854</v>
          </cell>
          <cell r="N539">
            <v>93.905</v>
          </cell>
          <cell r="O539">
            <v>84.326</v>
          </cell>
          <cell r="P539">
            <v>382.267</v>
          </cell>
          <cell r="Q539">
            <v>328.873</v>
          </cell>
          <cell r="R539">
            <v>2041.2420000000002</v>
          </cell>
          <cell r="S539">
            <v>314.87100000000004</v>
          </cell>
          <cell r="T539">
            <v>1.152</v>
          </cell>
          <cell r="U539">
            <v>1.092</v>
          </cell>
          <cell r="V539">
            <v>6.299</v>
          </cell>
          <cell r="W539">
            <v>1.638</v>
          </cell>
          <cell r="X539">
            <v>3.808</v>
          </cell>
          <cell r="Y539">
            <v>0.467</v>
          </cell>
          <cell r="Z539">
            <v>1.966</v>
          </cell>
          <cell r="AA539">
            <v>0.86</v>
          </cell>
          <cell r="AB539">
            <v>1.503</v>
          </cell>
          <cell r="AC539">
            <v>0.257</v>
          </cell>
          <cell r="AD539">
            <v>5.582</v>
          </cell>
          <cell r="AE539">
            <v>2.43</v>
          </cell>
          <cell r="AF539">
            <v>27.054000000000002</v>
          </cell>
        </row>
        <row r="540">
          <cell r="A540" t="str">
            <v>SCETOTAL1998</v>
          </cell>
          <cell r="B540" t="str">
            <v>SCE</v>
          </cell>
          <cell r="C540" t="str">
            <v>SCETOTAL</v>
          </cell>
          <cell r="D540" t="str">
            <v>SCETOTAL</v>
          </cell>
          <cell r="E540">
            <v>1998</v>
          </cell>
          <cell r="F540">
            <v>114.766</v>
          </cell>
          <cell r="G540">
            <v>60.517</v>
          </cell>
          <cell r="H540">
            <v>329.465</v>
          </cell>
          <cell r="I540">
            <v>87.075</v>
          </cell>
          <cell r="J540">
            <v>304.159</v>
          </cell>
          <cell r="K540">
            <v>14.501</v>
          </cell>
          <cell r="L540">
            <v>169.835</v>
          </cell>
          <cell r="M540">
            <v>85.803</v>
          </cell>
          <cell r="N540">
            <v>95.672</v>
          </cell>
          <cell r="O540">
            <v>85.146</v>
          </cell>
          <cell r="P540">
            <v>388.676</v>
          </cell>
          <cell r="Q540">
            <v>334.278</v>
          </cell>
          <cell r="R540">
            <v>2069.893</v>
          </cell>
          <cell r="S540">
            <v>318.65999999999997</v>
          </cell>
          <cell r="T540">
            <v>4.112</v>
          </cell>
          <cell r="U540">
            <v>0.58</v>
          </cell>
          <cell r="V540">
            <v>5.26</v>
          </cell>
          <cell r="W540">
            <v>1.666</v>
          </cell>
          <cell r="X540">
            <v>19.585</v>
          </cell>
          <cell r="Y540">
            <v>1.1</v>
          </cell>
          <cell r="Z540">
            <v>4.563</v>
          </cell>
          <cell r="AA540">
            <v>1.54</v>
          </cell>
          <cell r="AB540">
            <v>2.645</v>
          </cell>
          <cell r="AC540">
            <v>3.913</v>
          </cell>
          <cell r="AD540">
            <v>10.184</v>
          </cell>
          <cell r="AE540">
            <v>12.743</v>
          </cell>
          <cell r="AF540">
            <v>67.891</v>
          </cell>
        </row>
        <row r="541">
          <cell r="A541" t="str">
            <v>SCETOTAL1999</v>
          </cell>
          <cell r="B541" t="str">
            <v>SCE</v>
          </cell>
          <cell r="C541" t="str">
            <v>SCETOTAL</v>
          </cell>
          <cell r="D541" t="str">
            <v>SCETOTAL</v>
          </cell>
          <cell r="E541">
            <v>1999</v>
          </cell>
          <cell r="F541">
            <v>117.138</v>
          </cell>
          <cell r="G541">
            <v>61.645</v>
          </cell>
          <cell r="H541">
            <v>335.519</v>
          </cell>
          <cell r="I541">
            <v>88.243</v>
          </cell>
          <cell r="J541">
            <v>310.744</v>
          </cell>
          <cell r="K541">
            <v>14.632</v>
          </cell>
          <cell r="L541">
            <v>173.993</v>
          </cell>
          <cell r="M541">
            <v>87.036</v>
          </cell>
          <cell r="N541">
            <v>97.608</v>
          </cell>
          <cell r="O541">
            <v>86.618</v>
          </cell>
          <cell r="P541">
            <v>394.98</v>
          </cell>
          <cell r="Q541">
            <v>341.397</v>
          </cell>
          <cell r="R541">
            <v>2109.553</v>
          </cell>
          <cell r="S541">
            <v>325.37600000000003</v>
          </cell>
          <cell r="T541">
            <v>3.08</v>
          </cell>
          <cell r="U541">
            <v>1.464</v>
          </cell>
          <cell r="V541">
            <v>8.767</v>
          </cell>
          <cell r="W541">
            <v>2.108</v>
          </cell>
          <cell r="X541">
            <v>11.214</v>
          </cell>
          <cell r="Y541">
            <v>0.457</v>
          </cell>
          <cell r="Z541">
            <v>4.703</v>
          </cell>
          <cell r="AA541">
            <v>1.434</v>
          </cell>
          <cell r="AB541">
            <v>2.032</v>
          </cell>
          <cell r="AC541">
            <v>2.247</v>
          </cell>
          <cell r="AD541">
            <v>7.507</v>
          </cell>
          <cell r="AE541">
            <v>9.83</v>
          </cell>
          <cell r="AF541">
            <v>54.842999999999996</v>
          </cell>
        </row>
        <row r="542">
          <cell r="A542" t="str">
            <v>SCETOTAL2000</v>
          </cell>
          <cell r="B542" t="str">
            <v>SCE</v>
          </cell>
          <cell r="C542" t="str">
            <v>SCETOTAL</v>
          </cell>
          <cell r="D542" t="str">
            <v>SCETOTAL</v>
          </cell>
          <cell r="E542">
            <v>2000</v>
          </cell>
          <cell r="F542">
            <v>119.947</v>
          </cell>
          <cell r="G542">
            <v>63.168</v>
          </cell>
          <cell r="H542">
            <v>341.651</v>
          </cell>
          <cell r="I542">
            <v>89.501</v>
          </cell>
          <cell r="J542">
            <v>318.61</v>
          </cell>
          <cell r="K542">
            <v>14.773</v>
          </cell>
          <cell r="L542">
            <v>177.897</v>
          </cell>
          <cell r="M542">
            <v>88.273</v>
          </cell>
          <cell r="N542">
            <v>99.553</v>
          </cell>
          <cell r="O542">
            <v>88.121</v>
          </cell>
          <cell r="P542">
            <v>401.233</v>
          </cell>
          <cell r="Q542">
            <v>350.722</v>
          </cell>
          <cell r="R542">
            <v>2153.449</v>
          </cell>
          <cell r="S542">
            <v>333.38300000000004</v>
          </cell>
          <cell r="T542">
            <v>3.558</v>
          </cell>
          <cell r="U542">
            <v>1.888</v>
          </cell>
          <cell r="V542">
            <v>8.945</v>
          </cell>
          <cell r="W542">
            <v>2.228</v>
          </cell>
          <cell r="X542">
            <v>12.521</v>
          </cell>
          <cell r="Y542">
            <v>0.467</v>
          </cell>
          <cell r="Z542">
            <v>4.497</v>
          </cell>
          <cell r="AA542">
            <v>1.457</v>
          </cell>
          <cell r="AB542">
            <v>2.05</v>
          </cell>
          <cell r="AC542">
            <v>2.288</v>
          </cell>
          <cell r="AD542">
            <v>7.547</v>
          </cell>
          <cell r="AE542">
            <v>12.248</v>
          </cell>
          <cell r="AF542">
            <v>59.69399999999999</v>
          </cell>
        </row>
        <row r="543">
          <cell r="A543" t="str">
            <v>SCETOTAL2001</v>
          </cell>
          <cell r="B543" t="str">
            <v>SCE</v>
          </cell>
          <cell r="C543" t="str">
            <v>SCETOTAL</v>
          </cell>
          <cell r="D543" t="str">
            <v>SCETOTAL</v>
          </cell>
          <cell r="E543">
            <v>2001</v>
          </cell>
          <cell r="F543">
            <v>122.842</v>
          </cell>
          <cell r="G543">
            <v>64.607</v>
          </cell>
          <cell r="H543">
            <v>346.632</v>
          </cell>
          <cell r="I543">
            <v>91.019</v>
          </cell>
          <cell r="J543">
            <v>325.72</v>
          </cell>
          <cell r="K543">
            <v>14.967</v>
          </cell>
          <cell r="L543">
            <v>181.607</v>
          </cell>
          <cell r="M543">
            <v>89.37</v>
          </cell>
          <cell r="N543">
            <v>101.3</v>
          </cell>
          <cell r="O543">
            <v>89.339</v>
          </cell>
          <cell r="P543">
            <v>407.443</v>
          </cell>
          <cell r="Q543">
            <v>360.28</v>
          </cell>
          <cell r="R543">
            <v>2195.126</v>
          </cell>
          <cell r="S543">
            <v>340.687</v>
          </cell>
          <cell r="T543">
            <v>3.686</v>
          </cell>
          <cell r="U543">
            <v>1.835</v>
          </cell>
          <cell r="V543">
            <v>7.884</v>
          </cell>
          <cell r="W543">
            <v>2.511</v>
          </cell>
          <cell r="X543">
            <v>11.772</v>
          </cell>
          <cell r="Y543">
            <v>0.519</v>
          </cell>
          <cell r="Z543">
            <v>4.353</v>
          </cell>
          <cell r="AA543">
            <v>1.335</v>
          </cell>
          <cell r="AB543">
            <v>1.861</v>
          </cell>
          <cell r="AC543">
            <v>2.011</v>
          </cell>
          <cell r="AD543">
            <v>7.604</v>
          </cell>
          <cell r="AE543">
            <v>12.701</v>
          </cell>
          <cell r="AF543">
            <v>58.072</v>
          </cell>
        </row>
        <row r="544">
          <cell r="A544" t="str">
            <v>SCETOTAL2002</v>
          </cell>
          <cell r="B544" t="str">
            <v>SCE</v>
          </cell>
          <cell r="C544" t="str">
            <v>SCETOTAL</v>
          </cell>
          <cell r="D544" t="str">
            <v>SCETOTAL</v>
          </cell>
          <cell r="E544">
            <v>2002</v>
          </cell>
          <cell r="F544">
            <v>125.708</v>
          </cell>
          <cell r="G544">
            <v>66.083</v>
          </cell>
          <cell r="H544">
            <v>352.725</v>
          </cell>
          <cell r="I544">
            <v>92.486</v>
          </cell>
          <cell r="J544">
            <v>332.785</v>
          </cell>
          <cell r="K544">
            <v>15.151</v>
          </cell>
          <cell r="L544">
            <v>185.406</v>
          </cell>
          <cell r="M544">
            <v>90.561</v>
          </cell>
          <cell r="N544">
            <v>103.299</v>
          </cell>
          <cell r="O544">
            <v>90.812</v>
          </cell>
          <cell r="P544">
            <v>413.676</v>
          </cell>
          <cell r="Q544">
            <v>370.04</v>
          </cell>
          <cell r="R544">
            <v>2238.732</v>
          </cell>
          <cell r="S544">
            <v>347.93600000000004</v>
          </cell>
          <cell r="T544">
            <v>3.697</v>
          </cell>
          <cell r="U544">
            <v>1.901</v>
          </cell>
          <cell r="V544">
            <v>9.074</v>
          </cell>
          <cell r="W544">
            <v>2.482</v>
          </cell>
          <cell r="X544">
            <v>11.703</v>
          </cell>
          <cell r="Y544">
            <v>0.505</v>
          </cell>
          <cell r="Z544">
            <v>4.496</v>
          </cell>
          <cell r="AA544">
            <v>1.448</v>
          </cell>
          <cell r="AB544">
            <v>2.122</v>
          </cell>
          <cell r="AC544">
            <v>2.272</v>
          </cell>
          <cell r="AD544">
            <v>7.734</v>
          </cell>
          <cell r="AE544">
            <v>13.121</v>
          </cell>
          <cell r="AF544">
            <v>60.555</v>
          </cell>
        </row>
        <row r="545">
          <cell r="A545" t="str">
            <v>SCETOTAL2003</v>
          </cell>
          <cell r="B545" t="str">
            <v>SCE</v>
          </cell>
          <cell r="C545" t="str">
            <v>SCETOTAL</v>
          </cell>
          <cell r="D545" t="str">
            <v>SCETOTAL</v>
          </cell>
          <cell r="E545">
            <v>2003</v>
          </cell>
          <cell r="F545">
            <v>128.469</v>
          </cell>
          <cell r="G545">
            <v>67.476</v>
          </cell>
          <cell r="H545">
            <v>358.309</v>
          </cell>
          <cell r="I545">
            <v>93.973</v>
          </cell>
          <cell r="J545">
            <v>339.303</v>
          </cell>
          <cell r="K545">
            <v>15.34</v>
          </cell>
          <cell r="L545">
            <v>188.842</v>
          </cell>
          <cell r="M545">
            <v>91.68</v>
          </cell>
          <cell r="N545">
            <v>105.326</v>
          </cell>
          <cell r="O545">
            <v>92.187</v>
          </cell>
          <cell r="P545">
            <v>419.872</v>
          </cell>
          <cell r="Q545">
            <v>379.321</v>
          </cell>
          <cell r="R545">
            <v>2280.098</v>
          </cell>
          <cell r="S545">
            <v>354.643</v>
          </cell>
          <cell r="T545">
            <v>3.631</v>
          </cell>
          <cell r="U545">
            <v>1.85</v>
          </cell>
          <cell r="V545">
            <v>8.636</v>
          </cell>
          <cell r="W545">
            <v>2.517</v>
          </cell>
          <cell r="X545">
            <v>11.107</v>
          </cell>
          <cell r="Y545">
            <v>0.504</v>
          </cell>
          <cell r="Z545">
            <v>4.189</v>
          </cell>
          <cell r="AA545">
            <v>1.398</v>
          </cell>
          <cell r="AB545">
            <v>2.161</v>
          </cell>
          <cell r="AC545">
            <v>2.176</v>
          </cell>
          <cell r="AD545">
            <v>7.809</v>
          </cell>
          <cell r="AE545">
            <v>12.857</v>
          </cell>
          <cell r="AF545">
            <v>58.835</v>
          </cell>
        </row>
        <row r="546">
          <cell r="A546" t="str">
            <v>SCETOTAL2004</v>
          </cell>
          <cell r="B546" t="str">
            <v>SCE</v>
          </cell>
          <cell r="C546" t="str">
            <v>SCETOTAL</v>
          </cell>
          <cell r="D546" t="str">
            <v>SCETOTAL</v>
          </cell>
          <cell r="E546">
            <v>2004</v>
          </cell>
          <cell r="F546">
            <v>131.123</v>
          </cell>
          <cell r="G546">
            <v>68.825</v>
          </cell>
          <cell r="H546">
            <v>363.746</v>
          </cell>
          <cell r="I546">
            <v>95.448</v>
          </cell>
          <cell r="J546">
            <v>345.506</v>
          </cell>
          <cell r="K546">
            <v>15.528</v>
          </cell>
          <cell r="L546">
            <v>192.217</v>
          </cell>
          <cell r="M546">
            <v>92.774</v>
          </cell>
          <cell r="N546">
            <v>107.215</v>
          </cell>
          <cell r="O546">
            <v>93.528</v>
          </cell>
          <cell r="P546">
            <v>425.991</v>
          </cell>
          <cell r="Q546">
            <v>388.146</v>
          </cell>
          <cell r="R546">
            <v>2320.047</v>
          </cell>
          <cell r="S546">
            <v>361.034</v>
          </cell>
          <cell r="T546">
            <v>3.562</v>
          </cell>
          <cell r="U546">
            <v>1.836</v>
          </cell>
          <cell r="V546">
            <v>8.551</v>
          </cell>
          <cell r="W546">
            <v>2.517</v>
          </cell>
          <cell r="X546">
            <v>10.719</v>
          </cell>
          <cell r="Y546">
            <v>0.495</v>
          </cell>
          <cell r="Z546">
            <v>4.19</v>
          </cell>
          <cell r="AA546">
            <v>1.396</v>
          </cell>
          <cell r="AB546">
            <v>2.034</v>
          </cell>
          <cell r="AC546">
            <v>2.14</v>
          </cell>
          <cell r="AD546">
            <v>7.848</v>
          </cell>
          <cell r="AE546">
            <v>12.609</v>
          </cell>
          <cell r="AF546">
            <v>57.897000000000006</v>
          </cell>
        </row>
        <row r="547">
          <cell r="A547" t="str">
            <v>SCETOTAL2005</v>
          </cell>
          <cell r="B547" t="str">
            <v>SCE</v>
          </cell>
          <cell r="C547" t="str">
            <v>SCETOTAL</v>
          </cell>
          <cell r="D547" t="str">
            <v>SCETOTAL</v>
          </cell>
          <cell r="E547">
            <v>2005</v>
          </cell>
          <cell r="F547">
            <v>133.726</v>
          </cell>
          <cell r="G547">
            <v>70.133</v>
          </cell>
          <cell r="H547">
            <v>369.414</v>
          </cell>
          <cell r="I547">
            <v>96.933</v>
          </cell>
          <cell r="J547">
            <v>351.48</v>
          </cell>
          <cell r="K547">
            <v>15.718</v>
          </cell>
          <cell r="L547">
            <v>195.427</v>
          </cell>
          <cell r="M547">
            <v>93.842</v>
          </cell>
          <cell r="N547">
            <v>109.193</v>
          </cell>
          <cell r="O547">
            <v>94.94</v>
          </cell>
          <cell r="P547">
            <v>432.072</v>
          </cell>
          <cell r="Q547">
            <v>396.773</v>
          </cell>
          <cell r="R547">
            <v>2359.6510000000003</v>
          </cell>
          <cell r="S547">
            <v>367.19800000000004</v>
          </cell>
          <cell r="T547">
            <v>3.547</v>
          </cell>
          <cell r="U547">
            <v>1.827</v>
          </cell>
          <cell r="V547">
            <v>8.838</v>
          </cell>
          <cell r="W547">
            <v>2.536</v>
          </cell>
          <cell r="X547">
            <v>10.401</v>
          </cell>
          <cell r="Y547">
            <v>0.489</v>
          </cell>
          <cell r="Z547">
            <v>4.091</v>
          </cell>
          <cell r="AA547">
            <v>1.395</v>
          </cell>
          <cell r="AB547">
            <v>2.136</v>
          </cell>
          <cell r="AC547">
            <v>2.211</v>
          </cell>
          <cell r="AD547">
            <v>7.933</v>
          </cell>
          <cell r="AE547">
            <v>12.611</v>
          </cell>
          <cell r="AF547">
            <v>58.015</v>
          </cell>
        </row>
        <row r="548">
          <cell r="A548" t="str">
            <v>SCETOTAL2006</v>
          </cell>
          <cell r="B548" t="str">
            <v>SCE</v>
          </cell>
          <cell r="C548" t="str">
            <v>SCETOTAL</v>
          </cell>
          <cell r="D548" t="str">
            <v>SCETOTAL</v>
          </cell>
          <cell r="E548">
            <v>2006</v>
          </cell>
          <cell r="F548">
            <v>136.206</v>
          </cell>
          <cell r="G548">
            <v>71.396</v>
          </cell>
          <cell r="H548">
            <v>374.795</v>
          </cell>
          <cell r="I548">
            <v>98.378</v>
          </cell>
          <cell r="J548">
            <v>357.182</v>
          </cell>
          <cell r="K548">
            <v>15.904</v>
          </cell>
          <cell r="L548">
            <v>198.384</v>
          </cell>
          <cell r="M548">
            <v>94.882</v>
          </cell>
          <cell r="N548">
            <v>111.268</v>
          </cell>
          <cell r="O548">
            <v>96.284</v>
          </cell>
          <cell r="P548">
            <v>438.049</v>
          </cell>
          <cell r="Q548">
            <v>404.9</v>
          </cell>
          <cell r="R548">
            <v>2397.628</v>
          </cell>
          <cell r="S548">
            <v>373.086</v>
          </cell>
          <cell r="T548">
            <v>3.459</v>
          </cell>
          <cell r="U548">
            <v>1.811</v>
          </cell>
          <cell r="V548">
            <v>8.603</v>
          </cell>
          <cell r="W548">
            <v>2.502</v>
          </cell>
          <cell r="X548">
            <v>10.025</v>
          </cell>
          <cell r="Y548">
            <v>0.473</v>
          </cell>
          <cell r="Z548">
            <v>3.905</v>
          </cell>
          <cell r="AA548">
            <v>1.393</v>
          </cell>
          <cell r="AB548">
            <v>2.246</v>
          </cell>
          <cell r="AC548">
            <v>2.139</v>
          </cell>
          <cell r="AD548">
            <v>7.955</v>
          </cell>
          <cell r="AE548">
            <v>12.297</v>
          </cell>
          <cell r="AF548">
            <v>56.80800000000001</v>
          </cell>
        </row>
        <row r="549">
          <cell r="A549" t="str">
            <v>SCETOTAL2007</v>
          </cell>
          <cell r="B549" t="str">
            <v>SCE</v>
          </cell>
          <cell r="C549" t="str">
            <v>SCETOTAL</v>
          </cell>
          <cell r="D549" t="str">
            <v>SCETOTAL</v>
          </cell>
          <cell r="E549">
            <v>2007</v>
          </cell>
          <cell r="F549">
            <v>138.702</v>
          </cell>
          <cell r="G549">
            <v>72.608</v>
          </cell>
          <cell r="H549">
            <v>379.247</v>
          </cell>
          <cell r="I549">
            <v>99.726</v>
          </cell>
          <cell r="J549">
            <v>362.671</v>
          </cell>
          <cell r="K549">
            <v>16.075</v>
          </cell>
          <cell r="L549">
            <v>201.151</v>
          </cell>
          <cell r="M549">
            <v>95.825</v>
          </cell>
          <cell r="N549">
            <v>113.147</v>
          </cell>
          <cell r="O549">
            <v>97.425</v>
          </cell>
          <cell r="P549">
            <v>443.785</v>
          </cell>
          <cell r="Q549">
            <v>413.162</v>
          </cell>
          <cell r="R549">
            <v>2433.524</v>
          </cell>
          <cell r="S549">
            <v>378.746</v>
          </cell>
          <cell r="T549">
            <v>3.511</v>
          </cell>
          <cell r="U549">
            <v>1.791</v>
          </cell>
          <cell r="V549">
            <v>7.726</v>
          </cell>
          <cell r="W549">
            <v>2.41</v>
          </cell>
          <cell r="X549">
            <v>9.7</v>
          </cell>
          <cell r="Y549">
            <v>0.447</v>
          </cell>
          <cell r="Z549">
            <v>3.789</v>
          </cell>
          <cell r="AA549">
            <v>1.322</v>
          </cell>
          <cell r="AB549">
            <v>2.065</v>
          </cell>
          <cell r="AC549">
            <v>1.934</v>
          </cell>
          <cell r="AD549">
            <v>7.846</v>
          </cell>
          <cell r="AE549">
            <v>12.606</v>
          </cell>
          <cell r="AF549">
            <v>55.147</v>
          </cell>
        </row>
        <row r="550">
          <cell r="A550" t="str">
            <v>SCETOTAL2008</v>
          </cell>
          <cell r="B550" t="str">
            <v>SCE</v>
          </cell>
          <cell r="C550" t="str">
            <v>SCETOTAL</v>
          </cell>
          <cell r="D550" t="str">
            <v>SCETOTAL</v>
          </cell>
          <cell r="E550">
            <v>2008</v>
          </cell>
          <cell r="F550">
            <v>141.311</v>
          </cell>
          <cell r="G550">
            <v>73.841</v>
          </cell>
          <cell r="H550">
            <v>383.824</v>
          </cell>
          <cell r="I550">
            <v>101.109</v>
          </cell>
          <cell r="J550">
            <v>368.308</v>
          </cell>
          <cell r="K550">
            <v>16.252</v>
          </cell>
          <cell r="L550">
            <v>203.669</v>
          </cell>
          <cell r="M550">
            <v>96.748</v>
          </cell>
          <cell r="N550">
            <v>115.335</v>
          </cell>
          <cell r="O550">
            <v>98.574</v>
          </cell>
          <cell r="P550">
            <v>449.33</v>
          </cell>
          <cell r="Q550">
            <v>421.991</v>
          </cell>
          <cell r="R550">
            <v>2470.2920000000004</v>
          </cell>
          <cell r="S550">
            <v>384.56</v>
          </cell>
          <cell r="T550">
            <v>3.658</v>
          </cell>
          <cell r="U550">
            <v>1.841</v>
          </cell>
          <cell r="V550">
            <v>7.902</v>
          </cell>
          <cell r="W550">
            <v>2.448</v>
          </cell>
          <cell r="X550">
            <v>9.733</v>
          </cell>
          <cell r="Y550">
            <v>0.441</v>
          </cell>
          <cell r="Z550">
            <v>3.617</v>
          </cell>
          <cell r="AA550">
            <v>1.333</v>
          </cell>
          <cell r="AB550">
            <v>2.388</v>
          </cell>
          <cell r="AC550">
            <v>1.939</v>
          </cell>
          <cell r="AD550">
            <v>7.79</v>
          </cell>
          <cell r="AE550">
            <v>13.332</v>
          </cell>
          <cell r="AF550">
            <v>56.422</v>
          </cell>
        </row>
        <row r="551">
          <cell r="A551" t="str">
            <v>SCETOTAL2009</v>
          </cell>
          <cell r="B551" t="str">
            <v>SCE</v>
          </cell>
          <cell r="C551" t="str">
            <v>SCETOTAL</v>
          </cell>
          <cell r="D551" t="str">
            <v>SCETOTAL</v>
          </cell>
          <cell r="E551">
            <v>2009</v>
          </cell>
          <cell r="F551">
            <v>143.893</v>
          </cell>
          <cell r="G551">
            <v>75.107</v>
          </cell>
          <cell r="H551">
            <v>389.309</v>
          </cell>
          <cell r="I551">
            <v>102.594</v>
          </cell>
          <cell r="J551">
            <v>374.069</v>
          </cell>
          <cell r="K551">
            <v>16.446</v>
          </cell>
          <cell r="L551">
            <v>205.982</v>
          </cell>
          <cell r="M551">
            <v>97.727</v>
          </cell>
          <cell r="N551">
            <v>117.607</v>
          </cell>
          <cell r="O551">
            <v>99.899</v>
          </cell>
          <cell r="P551">
            <v>454.831</v>
          </cell>
          <cell r="Q551">
            <v>430.779</v>
          </cell>
          <cell r="R551">
            <v>2508.243</v>
          </cell>
          <cell r="S551">
            <v>390.51500000000004</v>
          </cell>
          <cell r="T551">
            <v>3.667</v>
          </cell>
          <cell r="U551">
            <v>1.903</v>
          </cell>
          <cell r="V551">
            <v>8.869</v>
          </cell>
          <cell r="W551">
            <v>2.554</v>
          </cell>
          <cell r="X551">
            <v>9.743</v>
          </cell>
          <cell r="Y551">
            <v>0.446</v>
          </cell>
          <cell r="Z551">
            <v>3.491</v>
          </cell>
          <cell r="AA551">
            <v>1.419</v>
          </cell>
          <cell r="AB551">
            <v>2.488</v>
          </cell>
          <cell r="AC551">
            <v>2.116</v>
          </cell>
          <cell r="AD551">
            <v>7.887</v>
          </cell>
          <cell r="AE551">
            <v>13.433</v>
          </cell>
          <cell r="AF551">
            <v>58.016</v>
          </cell>
        </row>
        <row r="552">
          <cell r="A552" t="str">
            <v>SCETOTAL2010</v>
          </cell>
          <cell r="B552" t="str">
            <v>SCE</v>
          </cell>
          <cell r="C552" t="str">
            <v>SCETOTAL</v>
          </cell>
          <cell r="D552" t="str">
            <v>SCETOTAL</v>
          </cell>
          <cell r="E552">
            <v>2010</v>
          </cell>
          <cell r="F552">
            <v>146.54</v>
          </cell>
          <cell r="G552">
            <v>76.39</v>
          </cell>
          <cell r="H552">
            <v>394.91</v>
          </cell>
          <cell r="I552">
            <v>104.1</v>
          </cell>
          <cell r="J552">
            <v>379.929</v>
          </cell>
          <cell r="K552">
            <v>16.645</v>
          </cell>
          <cell r="L552">
            <v>207.863</v>
          </cell>
          <cell r="M552">
            <v>98.712</v>
          </cell>
          <cell r="N552">
            <v>120.633</v>
          </cell>
          <cell r="O552">
            <v>101.243</v>
          </cell>
          <cell r="P552">
            <v>460.295</v>
          </cell>
          <cell r="Q552">
            <v>439.997</v>
          </cell>
          <cell r="R552">
            <v>2547.257</v>
          </cell>
          <cell r="S552">
            <v>396.57399999999996</v>
          </cell>
          <cell r="T552">
            <v>3.769</v>
          </cell>
          <cell r="U552">
            <v>1.948</v>
          </cell>
          <cell r="V552">
            <v>9.05</v>
          </cell>
          <cell r="W552">
            <v>2.579</v>
          </cell>
          <cell r="X552">
            <v>9.734</v>
          </cell>
          <cell r="Y552">
            <v>0.438</v>
          </cell>
          <cell r="Z552">
            <v>3.145</v>
          </cell>
          <cell r="AA552">
            <v>1.457</v>
          </cell>
          <cell r="AB552">
            <v>3.26</v>
          </cell>
          <cell r="AC552">
            <v>2.137</v>
          </cell>
          <cell r="AD552">
            <v>7.991</v>
          </cell>
          <cell r="AE552">
            <v>13.988</v>
          </cell>
          <cell r="AF552">
            <v>59.495999999999995</v>
          </cell>
        </row>
        <row r="553">
          <cell r="A553" t="str">
            <v>SCETOTAL2011</v>
          </cell>
          <cell r="B553" t="str">
            <v>SCE</v>
          </cell>
          <cell r="C553" t="str">
            <v>SCETOTAL</v>
          </cell>
          <cell r="D553" t="str">
            <v>SCETOTAL</v>
          </cell>
          <cell r="E553">
            <v>2011</v>
          </cell>
          <cell r="F553">
            <v>149.234</v>
          </cell>
          <cell r="G553">
            <v>77.687</v>
          </cell>
          <cell r="H553">
            <v>400.609</v>
          </cell>
          <cell r="I553">
            <v>105.632</v>
          </cell>
          <cell r="J553">
            <v>385.862</v>
          </cell>
          <cell r="K553">
            <v>16.848</v>
          </cell>
          <cell r="L553">
            <v>209.255</v>
          </cell>
          <cell r="M553">
            <v>99.698</v>
          </cell>
          <cell r="N553">
            <v>123.731</v>
          </cell>
          <cell r="O553">
            <v>102.603</v>
          </cell>
          <cell r="P553">
            <v>465.725</v>
          </cell>
          <cell r="Q553">
            <v>449.568</v>
          </cell>
          <cell r="R553">
            <v>2586.452</v>
          </cell>
          <cell r="S553">
            <v>402.71000000000004</v>
          </cell>
          <cell r="T553">
            <v>3.856</v>
          </cell>
          <cell r="U553">
            <v>1.99</v>
          </cell>
          <cell r="V553">
            <v>9.221</v>
          </cell>
          <cell r="W553">
            <v>2.612</v>
          </cell>
          <cell r="X553">
            <v>9.707</v>
          </cell>
          <cell r="Y553">
            <v>0.431</v>
          </cell>
          <cell r="Z553">
            <v>2.743</v>
          </cell>
          <cell r="AA553">
            <v>1.492</v>
          </cell>
          <cell r="AB553">
            <v>3.351</v>
          </cell>
          <cell r="AC553">
            <v>2.158</v>
          </cell>
          <cell r="AD553">
            <v>8.102</v>
          </cell>
          <cell r="AE553">
            <v>14.45</v>
          </cell>
          <cell r="AF553">
            <v>60.113</v>
          </cell>
        </row>
        <row r="554">
          <cell r="A554" t="str">
            <v>SCETOTAL2012</v>
          </cell>
          <cell r="B554" t="str">
            <v>SCE</v>
          </cell>
          <cell r="C554" t="str">
            <v>SCETOTAL</v>
          </cell>
          <cell r="D554" t="str">
            <v>SCETOTAL</v>
          </cell>
          <cell r="E554">
            <v>2012</v>
          </cell>
          <cell r="F554">
            <v>152.008</v>
          </cell>
          <cell r="G554">
            <v>79.009</v>
          </cell>
          <cell r="H554">
            <v>406.474</v>
          </cell>
          <cell r="I554">
            <v>107.178</v>
          </cell>
          <cell r="J554">
            <v>391.931</v>
          </cell>
          <cell r="K554">
            <v>17.055</v>
          </cell>
          <cell r="L554">
            <v>210.411</v>
          </cell>
          <cell r="M554">
            <v>100.689</v>
          </cell>
          <cell r="N554">
            <v>127.126</v>
          </cell>
          <cell r="O554">
            <v>104</v>
          </cell>
          <cell r="P554">
            <v>471.133</v>
          </cell>
          <cell r="Q554">
            <v>459.681</v>
          </cell>
          <cell r="R554">
            <v>2626.695</v>
          </cell>
          <cell r="S554">
            <v>408.986</v>
          </cell>
          <cell r="T554">
            <v>3.977</v>
          </cell>
          <cell r="U554">
            <v>2.043</v>
          </cell>
          <cell r="V554">
            <v>9.472</v>
          </cell>
          <cell r="W554">
            <v>2.636</v>
          </cell>
          <cell r="X554">
            <v>9.759</v>
          </cell>
          <cell r="Y554">
            <v>0.423</v>
          </cell>
          <cell r="Z554">
            <v>2.599</v>
          </cell>
          <cell r="AA554">
            <v>1.533</v>
          </cell>
          <cell r="AB554">
            <v>3.668</v>
          </cell>
          <cell r="AC554">
            <v>2.204</v>
          </cell>
          <cell r="AD554">
            <v>8.225</v>
          </cell>
          <cell r="AE554">
            <v>15.085</v>
          </cell>
          <cell r="AF554">
            <v>61.624</v>
          </cell>
        </row>
        <row r="555">
          <cell r="A555" t="str">
            <v>SCETOTAL2013</v>
          </cell>
          <cell r="B555" t="str">
            <v>SCE</v>
          </cell>
          <cell r="C555" t="str">
            <v>SCETOTAL</v>
          </cell>
          <cell r="D555" t="str">
            <v>SCETOTAL</v>
          </cell>
          <cell r="E555">
            <v>2013</v>
          </cell>
          <cell r="F555">
            <v>154.74</v>
          </cell>
          <cell r="G555">
            <v>80.242</v>
          </cell>
          <cell r="H555">
            <v>410.706</v>
          </cell>
          <cell r="I555">
            <v>108.569</v>
          </cell>
          <cell r="J555">
            <v>397.566</v>
          </cell>
          <cell r="K555">
            <v>17.238</v>
          </cell>
          <cell r="L555">
            <v>211.411</v>
          </cell>
          <cell r="M555">
            <v>101.512</v>
          </cell>
          <cell r="N555">
            <v>129.954</v>
          </cell>
          <cell r="O555">
            <v>105.066</v>
          </cell>
          <cell r="P555">
            <v>476.297</v>
          </cell>
          <cell r="Q555">
            <v>469.73</v>
          </cell>
          <cell r="R555">
            <v>2663.0310000000004</v>
          </cell>
          <cell r="S555">
            <v>414.804</v>
          </cell>
          <cell r="T555">
            <v>3.981</v>
          </cell>
          <cell r="U555">
            <v>1.981</v>
          </cell>
          <cell r="V555">
            <v>7.939</v>
          </cell>
          <cell r="W555">
            <v>2.493</v>
          </cell>
          <cell r="X555">
            <v>9.256</v>
          </cell>
          <cell r="Y555">
            <v>0.387</v>
          </cell>
          <cell r="Z555">
            <v>2.537</v>
          </cell>
          <cell r="AA555">
            <v>1.402</v>
          </cell>
          <cell r="AB555">
            <v>3.122</v>
          </cell>
          <cell r="AC555">
            <v>1.887</v>
          </cell>
          <cell r="AD555">
            <v>8.127</v>
          </cell>
          <cell r="AE555">
            <v>15.102</v>
          </cell>
          <cell r="AF555">
            <v>58.214</v>
          </cell>
        </row>
        <row r="556">
          <cell r="A556" t="str">
            <v>SCETOTAL2014</v>
          </cell>
          <cell r="B556" t="str">
            <v>SCE</v>
          </cell>
          <cell r="C556" t="str">
            <v>SCETOTAL</v>
          </cell>
          <cell r="D556" t="str">
            <v>SCETOTAL</v>
          </cell>
          <cell r="E556">
            <v>2014</v>
          </cell>
          <cell r="F556">
            <v>157.386</v>
          </cell>
          <cell r="G556">
            <v>81.468</v>
          </cell>
          <cell r="H556">
            <v>414.988</v>
          </cell>
          <cell r="I556">
            <v>109.966</v>
          </cell>
          <cell r="J556">
            <v>403.126</v>
          </cell>
          <cell r="K556">
            <v>17.422</v>
          </cell>
          <cell r="L556">
            <v>212.302</v>
          </cell>
          <cell r="M556">
            <v>102.305</v>
          </cell>
          <cell r="N556">
            <v>133.662</v>
          </cell>
          <cell r="O556">
            <v>106.129</v>
          </cell>
          <cell r="P556">
            <v>481.254</v>
          </cell>
          <cell r="Q556">
            <v>479.451</v>
          </cell>
          <cell r="R556">
            <v>2699.459</v>
          </cell>
          <cell r="S556">
            <v>420.548</v>
          </cell>
          <cell r="T556">
            <v>3.945</v>
          </cell>
          <cell r="U556">
            <v>2</v>
          </cell>
          <cell r="V556">
            <v>8.1</v>
          </cell>
          <cell r="W556">
            <v>2.515</v>
          </cell>
          <cell r="X556">
            <v>9.131</v>
          </cell>
          <cell r="Y556">
            <v>0.379</v>
          </cell>
          <cell r="Z556">
            <v>2.525</v>
          </cell>
          <cell r="AA556">
            <v>1.409</v>
          </cell>
          <cell r="AB556">
            <v>4.023</v>
          </cell>
          <cell r="AC556">
            <v>1.902</v>
          </cell>
          <cell r="AD556">
            <v>8.066</v>
          </cell>
          <cell r="AE556">
            <v>14.843</v>
          </cell>
          <cell r="AF556">
            <v>58.83800000000001</v>
          </cell>
        </row>
        <row r="557">
          <cell r="A557" t="str">
            <v>SCETOTAL2015</v>
          </cell>
          <cell r="B557" t="str">
            <v>SCE</v>
          </cell>
          <cell r="C557" t="str">
            <v>SCETOTAL</v>
          </cell>
          <cell r="D557" t="str">
            <v>SCETOTAL</v>
          </cell>
          <cell r="E557">
            <v>2015</v>
          </cell>
          <cell r="F557">
            <v>159.949</v>
          </cell>
          <cell r="G557">
            <v>82.685</v>
          </cell>
          <cell r="H557">
            <v>419.393</v>
          </cell>
          <cell r="I557">
            <v>111.381</v>
          </cell>
          <cell r="J557">
            <v>408.622</v>
          </cell>
          <cell r="K557">
            <v>17.61</v>
          </cell>
          <cell r="L557">
            <v>213.156</v>
          </cell>
          <cell r="M557">
            <v>103.077</v>
          </cell>
          <cell r="N557">
            <v>137.555</v>
          </cell>
          <cell r="O557">
            <v>107.207</v>
          </cell>
          <cell r="P557">
            <v>486.049</v>
          </cell>
          <cell r="Q557">
            <v>488.829</v>
          </cell>
          <cell r="R557">
            <v>2735.513</v>
          </cell>
          <cell r="S557">
            <v>426.232</v>
          </cell>
          <cell r="T557">
            <v>3.915</v>
          </cell>
          <cell r="U557">
            <v>2.019</v>
          </cell>
          <cell r="V557">
            <v>8.349</v>
          </cell>
          <cell r="W557">
            <v>2.553</v>
          </cell>
          <cell r="X557">
            <v>9.038</v>
          </cell>
          <cell r="Y557">
            <v>0.374</v>
          </cell>
          <cell r="Z557">
            <v>2.587</v>
          </cell>
          <cell r="AA557">
            <v>1.427</v>
          </cell>
          <cell r="AB557">
            <v>4.234</v>
          </cell>
          <cell r="AC557">
            <v>1.939</v>
          </cell>
          <cell r="AD557">
            <v>8.047</v>
          </cell>
          <cell r="AE557">
            <v>14.562</v>
          </cell>
          <cell r="AF557">
            <v>59.044</v>
          </cell>
        </row>
        <row r="558">
          <cell r="A558" t="str">
            <v>SCETOTAL2016</v>
          </cell>
          <cell r="B558" t="str">
            <v>SCE</v>
          </cell>
          <cell r="C558" t="str">
            <v>SCETOTAL</v>
          </cell>
          <cell r="D558" t="str">
            <v>SCETOTAL</v>
          </cell>
          <cell r="E558">
            <v>2016</v>
          </cell>
          <cell r="F558">
            <v>162.46</v>
          </cell>
          <cell r="G558">
            <v>83.896</v>
          </cell>
          <cell r="H558">
            <v>423.854</v>
          </cell>
          <cell r="I558">
            <v>112.805</v>
          </cell>
          <cell r="J558">
            <v>414.084</v>
          </cell>
          <cell r="K558">
            <v>17.799</v>
          </cell>
          <cell r="L558">
            <v>214.014</v>
          </cell>
          <cell r="M558">
            <v>103.829</v>
          </cell>
          <cell r="N558">
            <v>141.437</v>
          </cell>
          <cell r="O558">
            <v>108.287</v>
          </cell>
          <cell r="P558">
            <v>490.706</v>
          </cell>
          <cell r="Q558">
            <v>497.997</v>
          </cell>
          <cell r="R558">
            <v>2771.168</v>
          </cell>
          <cell r="S558">
            <v>431.883</v>
          </cell>
          <cell r="T558">
            <v>3.922</v>
          </cell>
          <cell r="U558">
            <v>2.042</v>
          </cell>
          <cell r="V558">
            <v>8.549</v>
          </cell>
          <cell r="W558">
            <v>2.586</v>
          </cell>
          <cell r="X558">
            <v>8.996</v>
          </cell>
          <cell r="Y558">
            <v>0.368</v>
          </cell>
          <cell r="Z558">
            <v>2.692</v>
          </cell>
          <cell r="AA558">
            <v>1.447</v>
          </cell>
          <cell r="AB558">
            <v>4.247</v>
          </cell>
          <cell r="AC558">
            <v>1.969</v>
          </cell>
          <cell r="AD558">
            <v>8.051</v>
          </cell>
          <cell r="AE558">
            <v>14.41</v>
          </cell>
          <cell r="AF558">
            <v>59.278999999999996</v>
          </cell>
        </row>
        <row r="559">
          <cell r="A559" t="str">
            <v>SCETOTAL2017</v>
          </cell>
          <cell r="B559" t="str">
            <v>SCE</v>
          </cell>
          <cell r="C559" t="str">
            <v>SCETOTAL</v>
          </cell>
          <cell r="D559" t="str">
            <v>SCETOTAL</v>
          </cell>
          <cell r="E559">
            <v>2017</v>
          </cell>
          <cell r="F559">
            <v>164.924</v>
          </cell>
          <cell r="G559">
            <v>85.148</v>
          </cell>
          <cell r="H559">
            <v>429.548</v>
          </cell>
          <cell r="I559">
            <v>114.383</v>
          </cell>
          <cell r="J559">
            <v>419.715</v>
          </cell>
          <cell r="K559">
            <v>18.015</v>
          </cell>
          <cell r="L559">
            <v>214.888</v>
          </cell>
          <cell r="M559">
            <v>104.656</v>
          </cell>
          <cell r="N559">
            <v>146.227</v>
          </cell>
          <cell r="O559">
            <v>109.621</v>
          </cell>
          <cell r="P559">
            <v>495.407</v>
          </cell>
          <cell r="Q559">
            <v>506.935</v>
          </cell>
          <cell r="R559">
            <v>2809.467</v>
          </cell>
          <cell r="S559">
            <v>437.72999999999996</v>
          </cell>
          <cell r="T559">
            <v>3.939</v>
          </cell>
          <cell r="U559">
            <v>2.111</v>
          </cell>
          <cell r="V559">
            <v>9.94</v>
          </cell>
          <cell r="W559">
            <v>2.768</v>
          </cell>
          <cell r="X559">
            <v>9.18</v>
          </cell>
          <cell r="Y559">
            <v>0.387</v>
          </cell>
          <cell r="Z559">
            <v>2.81</v>
          </cell>
          <cell r="AA559">
            <v>1.564</v>
          </cell>
          <cell r="AB559">
            <v>5.181</v>
          </cell>
          <cell r="AC559">
            <v>2.256</v>
          </cell>
          <cell r="AD559">
            <v>8.233</v>
          </cell>
          <cell r="AE559">
            <v>14.236</v>
          </cell>
          <cell r="AF559">
            <v>62.605000000000004</v>
          </cell>
        </row>
        <row r="560">
          <cell r="A560" t="str">
            <v>141975</v>
          </cell>
          <cell r="B560" t="str">
            <v>OTHER</v>
          </cell>
          <cell r="C560" t="str">
            <v>OTHER</v>
          </cell>
          <cell r="D560">
            <v>14</v>
          </cell>
          <cell r="E560">
            <v>1975</v>
          </cell>
          <cell r="F560">
            <v>3.9271</v>
          </cell>
          <cell r="G560">
            <v>0.5559</v>
          </cell>
          <cell r="H560">
            <v>1.1765</v>
          </cell>
          <cell r="I560">
            <v>0.6168</v>
          </cell>
          <cell r="J560">
            <v>0.4869</v>
          </cell>
          <cell r="K560">
            <v>0.0714</v>
          </cell>
          <cell r="L560">
            <v>2.0272</v>
          </cell>
          <cell r="M560">
            <v>0.6029</v>
          </cell>
          <cell r="N560">
            <v>0.3822</v>
          </cell>
          <cell r="O560">
            <v>4.8959</v>
          </cell>
          <cell r="P560">
            <v>8.543</v>
          </cell>
          <cell r="Q560">
            <v>0.4821</v>
          </cell>
          <cell r="R560">
            <v>23.768</v>
          </cell>
          <cell r="S560">
            <v>0.5583</v>
          </cell>
          <cell r="T560">
            <v>0.063</v>
          </cell>
          <cell r="U560">
            <v>0.0139</v>
          </cell>
          <cell r="V560">
            <v>0.0365</v>
          </cell>
          <cell r="W560">
            <v>0.0193</v>
          </cell>
          <cell r="X560">
            <v>0.0045</v>
          </cell>
          <cell r="Y560">
            <v>0.0003</v>
          </cell>
          <cell r="Z560">
            <v>0.056</v>
          </cell>
          <cell r="AA560">
            <v>0.0195</v>
          </cell>
          <cell r="AB560">
            <v>0.0674</v>
          </cell>
          <cell r="AC560">
            <v>0.0217</v>
          </cell>
          <cell r="AD560">
            <v>0.1077</v>
          </cell>
          <cell r="AE560">
            <v>0.0171</v>
          </cell>
          <cell r="AF560">
            <v>0.427</v>
          </cell>
        </row>
        <row r="561">
          <cell r="A561" t="str">
            <v>141976</v>
          </cell>
          <cell r="B561" t="str">
            <v>OTHER</v>
          </cell>
          <cell r="C561" t="str">
            <v>OTHER</v>
          </cell>
          <cell r="D561">
            <v>14</v>
          </cell>
          <cell r="E561">
            <v>1976</v>
          </cell>
          <cell r="F561">
            <v>3.9592</v>
          </cell>
          <cell r="G561">
            <v>0.561</v>
          </cell>
          <cell r="H561">
            <v>1.2054</v>
          </cell>
          <cell r="I561">
            <v>0.6321</v>
          </cell>
          <cell r="J561">
            <v>0.5345</v>
          </cell>
          <cell r="K561">
            <v>0.074</v>
          </cell>
          <cell r="L561">
            <v>2.0787</v>
          </cell>
          <cell r="M561">
            <v>0.6718</v>
          </cell>
          <cell r="N561">
            <v>0.455</v>
          </cell>
          <cell r="O561">
            <v>4.9734</v>
          </cell>
          <cell r="P561">
            <v>8.681</v>
          </cell>
          <cell r="Q561">
            <v>0.5227</v>
          </cell>
          <cell r="R561">
            <v>24.349</v>
          </cell>
          <cell r="S561">
            <v>0.6084999999999999</v>
          </cell>
          <cell r="T561">
            <v>0.0444</v>
          </cell>
          <cell r="U561">
            <v>0.0056</v>
          </cell>
          <cell r="V561">
            <v>0.0318</v>
          </cell>
          <cell r="W561">
            <v>0.0169</v>
          </cell>
          <cell r="X561">
            <v>0.0497</v>
          </cell>
          <cell r="Y561">
            <v>0.0029</v>
          </cell>
          <cell r="Z561">
            <v>0.0528</v>
          </cell>
          <cell r="AA561">
            <v>0.069</v>
          </cell>
          <cell r="AB561">
            <v>0.0732</v>
          </cell>
          <cell r="AC561">
            <v>0.0819</v>
          </cell>
          <cell r="AD561">
            <v>0.1586</v>
          </cell>
          <cell r="AE561">
            <v>0.041</v>
          </cell>
          <cell r="AF561">
            <v>0.628</v>
          </cell>
        </row>
        <row r="562">
          <cell r="A562" t="str">
            <v>141977</v>
          </cell>
          <cell r="B562" t="str">
            <v>OTHER</v>
          </cell>
          <cell r="C562" t="str">
            <v>OTHER</v>
          </cell>
          <cell r="D562">
            <v>14</v>
          </cell>
          <cell r="E562">
            <v>1977</v>
          </cell>
          <cell r="F562">
            <v>3.9695</v>
          </cell>
          <cell r="G562">
            <v>0.5925</v>
          </cell>
          <cell r="H562">
            <v>1.2364</v>
          </cell>
          <cell r="I562">
            <v>0.6485</v>
          </cell>
          <cell r="J562">
            <v>0.5346</v>
          </cell>
          <cell r="K562">
            <v>0.0739</v>
          </cell>
          <cell r="L562">
            <v>2.0923</v>
          </cell>
          <cell r="M562">
            <v>0.6717</v>
          </cell>
          <cell r="N562">
            <v>0.4594</v>
          </cell>
          <cell r="O562">
            <v>4.9788</v>
          </cell>
          <cell r="P562">
            <v>8.7584</v>
          </cell>
          <cell r="Q562">
            <v>0.5221</v>
          </cell>
          <cell r="R562">
            <v>24.538</v>
          </cell>
          <cell r="S562">
            <v>0.6084999999999999</v>
          </cell>
          <cell r="T562">
            <v>0.0242</v>
          </cell>
          <cell r="U562">
            <v>0.0321</v>
          </cell>
          <cell r="V562">
            <v>0.0343</v>
          </cell>
          <cell r="W562">
            <v>0.0181</v>
          </cell>
          <cell r="X562">
            <v>0.0024</v>
          </cell>
          <cell r="Y562">
            <v>0.0001</v>
          </cell>
          <cell r="Z562">
            <v>0.0149</v>
          </cell>
          <cell r="AA562">
            <v>0.0002</v>
          </cell>
          <cell r="AB562">
            <v>0.0048</v>
          </cell>
          <cell r="AC562">
            <v>0.0106</v>
          </cell>
          <cell r="AD562">
            <v>0.1006</v>
          </cell>
          <cell r="AE562">
            <v>0</v>
          </cell>
          <cell r="AF562">
            <v>0.242</v>
          </cell>
        </row>
        <row r="563">
          <cell r="A563" t="str">
            <v>141978</v>
          </cell>
          <cell r="B563" t="str">
            <v>OTHER</v>
          </cell>
          <cell r="C563" t="str">
            <v>OTHER</v>
          </cell>
          <cell r="D563">
            <v>14</v>
          </cell>
          <cell r="E563">
            <v>1978</v>
          </cell>
          <cell r="F563">
            <v>3.9977</v>
          </cell>
          <cell r="G563">
            <v>0.5969</v>
          </cell>
          <cell r="H563">
            <v>1.382</v>
          </cell>
          <cell r="I563">
            <v>0.7256</v>
          </cell>
          <cell r="J563">
            <v>0.5331</v>
          </cell>
          <cell r="K563">
            <v>0.0736</v>
          </cell>
          <cell r="L563">
            <v>2.1191</v>
          </cell>
          <cell r="M563">
            <v>0.6882</v>
          </cell>
          <cell r="N563">
            <v>0.4611</v>
          </cell>
          <cell r="O563">
            <v>4.9749</v>
          </cell>
          <cell r="P563">
            <v>8.8364</v>
          </cell>
          <cell r="Q563">
            <v>0.531</v>
          </cell>
          <cell r="R563">
            <v>24.92</v>
          </cell>
          <cell r="S563">
            <v>0.6067</v>
          </cell>
          <cell r="T563">
            <v>0.0437</v>
          </cell>
          <cell r="U563">
            <v>0.0051</v>
          </cell>
          <cell r="V563">
            <v>0.1493</v>
          </cell>
          <cell r="W563">
            <v>0.0791</v>
          </cell>
          <cell r="X563">
            <v>0.001</v>
          </cell>
          <cell r="Y563">
            <v>0.0001</v>
          </cell>
          <cell r="Z563">
            <v>0.0283</v>
          </cell>
          <cell r="AA563">
            <v>0.0166</v>
          </cell>
          <cell r="AB563">
            <v>0.0021</v>
          </cell>
          <cell r="AC563">
            <v>0.002</v>
          </cell>
          <cell r="AD563">
            <v>0.1041</v>
          </cell>
          <cell r="AE563">
            <v>0.0095</v>
          </cell>
          <cell r="AF563">
            <v>0.441</v>
          </cell>
        </row>
        <row r="564">
          <cell r="A564" t="str">
            <v>141979</v>
          </cell>
          <cell r="B564" t="str">
            <v>OTHER</v>
          </cell>
          <cell r="C564" t="str">
            <v>OTHER</v>
          </cell>
          <cell r="D564">
            <v>14</v>
          </cell>
          <cell r="E564">
            <v>1979</v>
          </cell>
          <cell r="F564">
            <v>4.0585</v>
          </cell>
          <cell r="G564">
            <v>0.6003</v>
          </cell>
          <cell r="H564">
            <v>1.4645</v>
          </cell>
          <cell r="I564">
            <v>0.7693</v>
          </cell>
          <cell r="J564">
            <v>0.5685</v>
          </cell>
          <cell r="K564">
            <v>0.0755</v>
          </cell>
          <cell r="L564">
            <v>2.1419</v>
          </cell>
          <cell r="M564">
            <v>0.6879</v>
          </cell>
          <cell r="N564">
            <v>0.4631</v>
          </cell>
          <cell r="O564">
            <v>4.9749</v>
          </cell>
          <cell r="P564">
            <v>8.9206</v>
          </cell>
          <cell r="Q564">
            <v>0.5303</v>
          </cell>
          <cell r="R564">
            <v>25.255</v>
          </cell>
          <cell r="S564">
            <v>0.644</v>
          </cell>
          <cell r="T564">
            <v>0.0783</v>
          </cell>
          <cell r="U564">
            <v>0.0041</v>
          </cell>
          <cell r="V564">
            <v>0.0868</v>
          </cell>
          <cell r="W564">
            <v>0.046</v>
          </cell>
          <cell r="X564">
            <v>0.0381</v>
          </cell>
          <cell r="Y564">
            <v>0.0022</v>
          </cell>
          <cell r="Z564">
            <v>0.0244</v>
          </cell>
          <cell r="AA564">
            <v>0</v>
          </cell>
          <cell r="AB564">
            <v>0.0025</v>
          </cell>
          <cell r="AC564">
            <v>0.0065</v>
          </cell>
          <cell r="AD564">
            <v>0.1137</v>
          </cell>
          <cell r="AE564">
            <v>0</v>
          </cell>
          <cell r="AF564">
            <v>0.403</v>
          </cell>
        </row>
        <row r="565">
          <cell r="A565" t="str">
            <v>141980</v>
          </cell>
          <cell r="B565" t="str">
            <v>OTHER</v>
          </cell>
          <cell r="C565" t="str">
            <v>OTHER</v>
          </cell>
          <cell r="D565">
            <v>14</v>
          </cell>
          <cell r="E565">
            <v>1980</v>
          </cell>
          <cell r="F565">
            <v>4.1396</v>
          </cell>
          <cell r="G565">
            <v>0.6015</v>
          </cell>
          <cell r="H565">
            <v>1.5406</v>
          </cell>
          <cell r="I565">
            <v>0.8097</v>
          </cell>
          <cell r="J565">
            <v>0.6384</v>
          </cell>
          <cell r="K565">
            <v>0.0793</v>
          </cell>
          <cell r="L565">
            <v>2.1602</v>
          </cell>
          <cell r="M565">
            <v>0.7199</v>
          </cell>
          <cell r="N565">
            <v>0.4652</v>
          </cell>
          <cell r="O565">
            <v>4.9799</v>
          </cell>
          <cell r="P565">
            <v>8.9603</v>
          </cell>
          <cell r="Q565">
            <v>0.5518</v>
          </cell>
          <cell r="R565">
            <v>25.646</v>
          </cell>
          <cell r="S565">
            <v>0.7177</v>
          </cell>
          <cell r="T565">
            <v>0.1007</v>
          </cell>
          <cell r="U565">
            <v>0.002</v>
          </cell>
          <cell r="V565">
            <v>0.0809</v>
          </cell>
          <cell r="W565">
            <v>0.0428</v>
          </cell>
          <cell r="X565">
            <v>0.0731</v>
          </cell>
          <cell r="Y565">
            <v>0.0043</v>
          </cell>
          <cell r="Z565">
            <v>0.0202</v>
          </cell>
          <cell r="AA565">
            <v>0.0323</v>
          </cell>
          <cell r="AB565">
            <v>0.0026</v>
          </cell>
          <cell r="AC565">
            <v>0.0124</v>
          </cell>
          <cell r="AD565">
            <v>0.0728</v>
          </cell>
          <cell r="AE565">
            <v>0.0222</v>
          </cell>
          <cell r="AF565">
            <v>0.466</v>
          </cell>
        </row>
        <row r="566">
          <cell r="A566" t="str">
            <v>141981</v>
          </cell>
          <cell r="B566" t="str">
            <v>OTHER</v>
          </cell>
          <cell r="C566" t="str">
            <v>OTHER</v>
          </cell>
          <cell r="D566">
            <v>14</v>
          </cell>
          <cell r="E566">
            <v>1981</v>
          </cell>
          <cell r="F566">
            <v>4.1809</v>
          </cell>
          <cell r="G566">
            <v>0.6006</v>
          </cell>
          <cell r="H566">
            <v>1.6236</v>
          </cell>
          <cell r="I566">
            <v>0.8537</v>
          </cell>
          <cell r="J566">
            <v>0.9692</v>
          </cell>
          <cell r="K566">
            <v>0.0985</v>
          </cell>
          <cell r="L566">
            <v>2.1748</v>
          </cell>
          <cell r="M566">
            <v>0.7371</v>
          </cell>
          <cell r="N566">
            <v>0.467</v>
          </cell>
          <cell r="O566">
            <v>4.9753</v>
          </cell>
          <cell r="P566">
            <v>8.9723</v>
          </cell>
          <cell r="Q566">
            <v>0.551</v>
          </cell>
          <cell r="R566">
            <v>26.204</v>
          </cell>
          <cell r="S566">
            <v>1.0676999999999999</v>
          </cell>
          <cell r="T566">
            <v>0.0633</v>
          </cell>
          <cell r="U566">
            <v>0</v>
          </cell>
          <cell r="V566">
            <v>0.0884</v>
          </cell>
          <cell r="W566">
            <v>0.0468</v>
          </cell>
          <cell r="X566">
            <v>0.3344</v>
          </cell>
          <cell r="Y566">
            <v>0.0196</v>
          </cell>
          <cell r="Z566">
            <v>0.0166</v>
          </cell>
          <cell r="AA566">
            <v>0.0175</v>
          </cell>
          <cell r="AB566">
            <v>0.0023</v>
          </cell>
          <cell r="AC566">
            <v>0.0037</v>
          </cell>
          <cell r="AD566">
            <v>0.0491</v>
          </cell>
          <cell r="AE566">
            <v>0</v>
          </cell>
          <cell r="AF566">
            <v>0.642</v>
          </cell>
        </row>
        <row r="567">
          <cell r="A567" t="str">
            <v>141982</v>
          </cell>
          <cell r="B567" t="str">
            <v>OTHER</v>
          </cell>
          <cell r="C567" t="str">
            <v>OTHER</v>
          </cell>
          <cell r="D567">
            <v>14</v>
          </cell>
          <cell r="E567">
            <v>1982</v>
          </cell>
          <cell r="F567">
            <v>4.2</v>
          </cell>
          <cell r="G567">
            <v>0.6</v>
          </cell>
          <cell r="H567">
            <v>1.9</v>
          </cell>
          <cell r="I567">
            <v>1</v>
          </cell>
          <cell r="J567">
            <v>1</v>
          </cell>
          <cell r="K567">
            <v>0.1</v>
          </cell>
          <cell r="L567">
            <v>2.2</v>
          </cell>
          <cell r="M567">
            <v>0.75</v>
          </cell>
          <cell r="N567">
            <v>0.5</v>
          </cell>
          <cell r="O567">
            <v>5</v>
          </cell>
          <cell r="P567">
            <v>9</v>
          </cell>
          <cell r="Q567">
            <v>0.55</v>
          </cell>
          <cell r="R567">
            <v>26.8</v>
          </cell>
          <cell r="S567">
            <v>1.1</v>
          </cell>
          <cell r="T567">
            <v>0.0437</v>
          </cell>
          <cell r="U567">
            <v>0.0005</v>
          </cell>
          <cell r="V567">
            <v>0.2823</v>
          </cell>
          <cell r="W567">
            <v>0.1495</v>
          </cell>
          <cell r="X567">
            <v>0.0351</v>
          </cell>
          <cell r="Y567">
            <v>0.0021</v>
          </cell>
          <cell r="Z567">
            <v>0.0275</v>
          </cell>
          <cell r="AA567">
            <v>0.0132</v>
          </cell>
          <cell r="AB567">
            <v>0.0336</v>
          </cell>
          <cell r="AC567">
            <v>0.0341</v>
          </cell>
          <cell r="AD567">
            <v>0.0694</v>
          </cell>
          <cell r="AE567">
            <v>0</v>
          </cell>
          <cell r="AF567">
            <v>0.691</v>
          </cell>
        </row>
        <row r="568">
          <cell r="A568" t="str">
            <v>141983</v>
          </cell>
          <cell r="B568" t="str">
            <v>OTHER</v>
          </cell>
          <cell r="C568" t="str">
            <v>OTHER</v>
          </cell>
          <cell r="D568">
            <v>14</v>
          </cell>
          <cell r="E568">
            <v>1983</v>
          </cell>
          <cell r="F568">
            <v>4.1941</v>
          </cell>
          <cell r="G568">
            <v>0.6008</v>
          </cell>
          <cell r="H568">
            <v>1.9344</v>
          </cell>
          <cell r="I568">
            <v>1.0182</v>
          </cell>
          <cell r="J568">
            <v>1.0337</v>
          </cell>
          <cell r="K568">
            <v>0.1017</v>
          </cell>
          <cell r="L568">
            <v>2.2356</v>
          </cell>
          <cell r="M568">
            <v>0.7623</v>
          </cell>
          <cell r="N568">
            <v>0.5124</v>
          </cell>
          <cell r="O568">
            <v>5.056</v>
          </cell>
          <cell r="P568">
            <v>9.0103</v>
          </cell>
          <cell r="Q568">
            <v>0.556</v>
          </cell>
          <cell r="R568">
            <v>27.015</v>
          </cell>
          <cell r="S568">
            <v>1.1354</v>
          </cell>
          <cell r="T568">
            <v>0.0216</v>
          </cell>
          <cell r="U568">
            <v>0.0019</v>
          </cell>
          <cell r="V568">
            <v>0.0413</v>
          </cell>
          <cell r="W568">
            <v>0.0218</v>
          </cell>
          <cell r="X568">
            <v>0.038</v>
          </cell>
          <cell r="Y568">
            <v>0.0022</v>
          </cell>
          <cell r="Z568">
            <v>0.0381</v>
          </cell>
          <cell r="AA568">
            <v>0.0126</v>
          </cell>
          <cell r="AB568">
            <v>0.0131</v>
          </cell>
          <cell r="AC568">
            <v>0.0667</v>
          </cell>
          <cell r="AD568">
            <v>0.057</v>
          </cell>
          <cell r="AE568">
            <v>0.0071</v>
          </cell>
          <cell r="AF568">
            <v>0.321</v>
          </cell>
        </row>
        <row r="569">
          <cell r="A569" t="str">
            <v>141984</v>
          </cell>
          <cell r="B569" t="str">
            <v>OTHER</v>
          </cell>
          <cell r="C569" t="str">
            <v>OTHER</v>
          </cell>
          <cell r="D569">
            <v>14</v>
          </cell>
          <cell r="E569">
            <v>1984</v>
          </cell>
          <cell r="F569">
            <v>4.1909</v>
          </cell>
          <cell r="G569">
            <v>0.6097</v>
          </cell>
          <cell r="H569">
            <v>1.9774</v>
          </cell>
          <cell r="I569">
            <v>1.0411</v>
          </cell>
          <cell r="J569">
            <v>1.0677</v>
          </cell>
          <cell r="K569">
            <v>0.1034</v>
          </cell>
          <cell r="L569">
            <v>2.2731</v>
          </cell>
          <cell r="M569">
            <v>0.7809</v>
          </cell>
          <cell r="N569">
            <v>0.5208</v>
          </cell>
          <cell r="O569">
            <v>5.0489</v>
          </cell>
          <cell r="P569">
            <v>9.0168</v>
          </cell>
          <cell r="Q569">
            <v>0.5682</v>
          </cell>
          <cell r="R569">
            <v>27.199</v>
          </cell>
          <cell r="S569">
            <v>1.1711</v>
          </cell>
          <cell r="T569">
            <v>0.0274</v>
          </cell>
          <cell r="U569">
            <v>0.0102</v>
          </cell>
          <cell r="V569">
            <v>0.0505</v>
          </cell>
          <cell r="W569">
            <v>0.0267</v>
          </cell>
          <cell r="X569">
            <v>0.0389</v>
          </cell>
          <cell r="Y569">
            <v>0.0023</v>
          </cell>
          <cell r="Z569">
            <v>0.0403</v>
          </cell>
          <cell r="AA569">
            <v>0.0191</v>
          </cell>
          <cell r="AB569">
            <v>0.0091</v>
          </cell>
          <cell r="AC569">
            <v>0.0049</v>
          </cell>
          <cell r="AD569">
            <v>0.0589</v>
          </cell>
          <cell r="AE569">
            <v>0.0134</v>
          </cell>
          <cell r="AF569">
            <v>0.302</v>
          </cell>
        </row>
        <row r="570">
          <cell r="A570" t="str">
            <v>141985</v>
          </cell>
          <cell r="B570" t="str">
            <v>OTHER</v>
          </cell>
          <cell r="C570" t="str">
            <v>OTHER</v>
          </cell>
          <cell r="D570">
            <v>14</v>
          </cell>
          <cell r="E570">
            <v>1985</v>
          </cell>
          <cell r="F570">
            <v>4.1966</v>
          </cell>
          <cell r="G570">
            <v>0.6134</v>
          </cell>
          <cell r="H570">
            <v>2.0809</v>
          </cell>
          <cell r="I570">
            <v>1.0959</v>
          </cell>
          <cell r="J570">
            <v>1.1056</v>
          </cell>
          <cell r="K570">
            <v>0.1053</v>
          </cell>
          <cell r="L570">
            <v>2.2984</v>
          </cell>
          <cell r="M570">
            <v>0.7818</v>
          </cell>
          <cell r="N570">
            <v>0.5289</v>
          </cell>
          <cell r="O570">
            <v>5.0691</v>
          </cell>
          <cell r="P570">
            <v>9.0368</v>
          </cell>
          <cell r="Q570">
            <v>0.5728</v>
          </cell>
          <cell r="R570">
            <v>27.486</v>
          </cell>
          <cell r="S570">
            <v>1.2108999999999999</v>
          </cell>
          <cell r="T570">
            <v>0.0398</v>
          </cell>
          <cell r="U570">
            <v>0.0053</v>
          </cell>
          <cell r="V570">
            <v>0.1118</v>
          </cell>
          <cell r="W570">
            <v>0.0592</v>
          </cell>
          <cell r="X570">
            <v>0.0432</v>
          </cell>
          <cell r="Y570">
            <v>0.0026</v>
          </cell>
          <cell r="Z570">
            <v>0.0284</v>
          </cell>
          <cell r="AA570">
            <v>0.0013</v>
          </cell>
          <cell r="AB570">
            <v>0.0089</v>
          </cell>
          <cell r="AC570">
            <v>0.0338</v>
          </cell>
          <cell r="AD570">
            <v>0.0784</v>
          </cell>
          <cell r="AE570">
            <v>0.0059</v>
          </cell>
          <cell r="AF570">
            <v>0.419</v>
          </cell>
        </row>
        <row r="571">
          <cell r="A571" t="str">
            <v>141986</v>
          </cell>
          <cell r="B571" t="str">
            <v>OTHER</v>
          </cell>
          <cell r="C571" t="str">
            <v>OTHER</v>
          </cell>
          <cell r="D571">
            <v>14</v>
          </cell>
          <cell r="E571">
            <v>1986</v>
          </cell>
          <cell r="F571">
            <v>4.2021</v>
          </cell>
          <cell r="G571">
            <v>0.6176</v>
          </cell>
          <cell r="H571">
            <v>2.1092</v>
          </cell>
          <cell r="I571">
            <v>1.111</v>
          </cell>
          <cell r="J571">
            <v>1.1479</v>
          </cell>
          <cell r="K571">
            <v>0.1077</v>
          </cell>
          <cell r="L571">
            <v>2.3051</v>
          </cell>
          <cell r="M571">
            <v>0.7813</v>
          </cell>
          <cell r="N571">
            <v>0.5342</v>
          </cell>
          <cell r="O571">
            <v>5.068</v>
          </cell>
          <cell r="P571">
            <v>9.0913</v>
          </cell>
          <cell r="Q571">
            <v>0.5844</v>
          </cell>
          <cell r="R571">
            <v>27.66</v>
          </cell>
          <cell r="S571">
            <v>1.2555999999999998</v>
          </cell>
          <cell r="T571">
            <v>0.0433</v>
          </cell>
          <cell r="U571">
            <v>0.0059</v>
          </cell>
          <cell r="V571">
            <v>0.0376</v>
          </cell>
          <cell r="W571">
            <v>0.0199</v>
          </cell>
          <cell r="X571">
            <v>0.0481</v>
          </cell>
          <cell r="Y571">
            <v>0.0032</v>
          </cell>
          <cell r="Z571">
            <v>0.0101</v>
          </cell>
          <cell r="AA571">
            <v>0</v>
          </cell>
          <cell r="AB571">
            <v>0.0062</v>
          </cell>
          <cell r="AC571">
            <v>0.0142</v>
          </cell>
          <cell r="AD571">
            <v>0.1198</v>
          </cell>
          <cell r="AE571">
            <v>0.0131</v>
          </cell>
          <cell r="AF571">
            <v>0.321</v>
          </cell>
        </row>
        <row r="572">
          <cell r="A572" t="str">
            <v>141987</v>
          </cell>
          <cell r="B572" t="str">
            <v>OTHER</v>
          </cell>
          <cell r="C572" t="str">
            <v>OTHER</v>
          </cell>
          <cell r="D572">
            <v>14</v>
          </cell>
          <cell r="E572">
            <v>1987</v>
          </cell>
          <cell r="F572">
            <v>4.1936</v>
          </cell>
          <cell r="G572">
            <v>0.6185</v>
          </cell>
          <cell r="H572">
            <v>2.1456</v>
          </cell>
          <cell r="I572">
            <v>1.1303</v>
          </cell>
          <cell r="J572">
            <v>1.1781</v>
          </cell>
          <cell r="K572">
            <v>0.1091</v>
          </cell>
          <cell r="L572">
            <v>2.3246</v>
          </cell>
          <cell r="M572">
            <v>0.7861</v>
          </cell>
          <cell r="N572">
            <v>0.5561</v>
          </cell>
          <cell r="O572">
            <v>5.0575</v>
          </cell>
          <cell r="P572">
            <v>9.2811</v>
          </cell>
          <cell r="Q572">
            <v>0.6454</v>
          </cell>
          <cell r="R572">
            <v>28.026</v>
          </cell>
          <cell r="S572">
            <v>1.2872</v>
          </cell>
          <cell r="T572">
            <v>0.0334</v>
          </cell>
          <cell r="U572">
            <v>0.0028</v>
          </cell>
          <cell r="V572">
            <v>0.0467</v>
          </cell>
          <cell r="W572">
            <v>0.0247</v>
          </cell>
          <cell r="X572">
            <v>0.0366</v>
          </cell>
          <cell r="Y572">
            <v>0.0021</v>
          </cell>
          <cell r="Z572">
            <v>0.0233</v>
          </cell>
          <cell r="AA572">
            <v>0.0053</v>
          </cell>
          <cell r="AB572">
            <v>0.0229</v>
          </cell>
          <cell r="AC572">
            <v>0.0067</v>
          </cell>
          <cell r="AD572">
            <v>0.2624</v>
          </cell>
          <cell r="AE572">
            <v>0.0628</v>
          </cell>
          <cell r="AF572">
            <v>0.53</v>
          </cell>
        </row>
        <row r="573">
          <cell r="A573" t="str">
            <v>141988</v>
          </cell>
          <cell r="B573" t="str">
            <v>OTHER</v>
          </cell>
          <cell r="C573" t="str">
            <v>OTHER</v>
          </cell>
          <cell r="D573">
            <v>14</v>
          </cell>
          <cell r="E573">
            <v>1988</v>
          </cell>
          <cell r="F573">
            <v>4.19</v>
          </cell>
          <cell r="G573">
            <v>0.6181</v>
          </cell>
          <cell r="H573">
            <v>2.1903</v>
          </cell>
          <cell r="I573">
            <v>1.1541</v>
          </cell>
          <cell r="J573">
            <v>1.2072</v>
          </cell>
          <cell r="K573">
            <v>0.1103</v>
          </cell>
          <cell r="L573">
            <v>2.3687</v>
          </cell>
          <cell r="M573">
            <v>0.815</v>
          </cell>
          <cell r="N573">
            <v>0.5609</v>
          </cell>
          <cell r="O573">
            <v>5.0386</v>
          </cell>
          <cell r="P573">
            <v>9.3347</v>
          </cell>
          <cell r="Q573">
            <v>0.6544</v>
          </cell>
          <cell r="R573">
            <v>28.242</v>
          </cell>
          <cell r="S573">
            <v>1.3175000000000001</v>
          </cell>
          <cell r="T573">
            <v>0.0426</v>
          </cell>
          <cell r="U573">
            <v>0.0017</v>
          </cell>
          <cell r="V573">
            <v>0.056</v>
          </cell>
          <cell r="W573">
            <v>0.0297</v>
          </cell>
          <cell r="X573">
            <v>0.036</v>
          </cell>
          <cell r="Y573">
            <v>0.0021</v>
          </cell>
          <cell r="Z573">
            <v>0.0483</v>
          </cell>
          <cell r="AA573">
            <v>0.0296</v>
          </cell>
          <cell r="AB573">
            <v>0.0059</v>
          </cell>
          <cell r="AC573">
            <v>0.0004</v>
          </cell>
          <cell r="AD573">
            <v>0.1344</v>
          </cell>
          <cell r="AE573">
            <v>0.0111</v>
          </cell>
          <cell r="AF573">
            <v>0.398</v>
          </cell>
        </row>
        <row r="574">
          <cell r="A574" t="str">
            <v>141989</v>
          </cell>
          <cell r="B574" t="str">
            <v>OTHER</v>
          </cell>
          <cell r="C574" t="str">
            <v>OTHER</v>
          </cell>
          <cell r="D574">
            <v>14</v>
          </cell>
          <cell r="E574">
            <v>1989</v>
          </cell>
          <cell r="F574">
            <v>4.1621</v>
          </cell>
          <cell r="G574">
            <v>0.6195</v>
          </cell>
          <cell r="H574">
            <v>2.2708</v>
          </cell>
          <cell r="I574">
            <v>1.1967</v>
          </cell>
          <cell r="J574">
            <v>1.217</v>
          </cell>
          <cell r="K574">
            <v>0.1104</v>
          </cell>
          <cell r="L574">
            <v>2.4317</v>
          </cell>
          <cell r="M574">
            <v>0.8144</v>
          </cell>
          <cell r="N574">
            <v>0.5774</v>
          </cell>
          <cell r="O574">
            <v>5.0437</v>
          </cell>
          <cell r="P574">
            <v>9.494</v>
          </cell>
          <cell r="Q574">
            <v>0.821</v>
          </cell>
          <cell r="R574">
            <v>28.759</v>
          </cell>
          <cell r="S574">
            <v>1.3274000000000001</v>
          </cell>
          <cell r="T574">
            <v>0.0231</v>
          </cell>
          <cell r="U574">
            <v>0.0038</v>
          </cell>
          <cell r="V574">
            <v>0.0929</v>
          </cell>
          <cell r="W574">
            <v>0.0492</v>
          </cell>
          <cell r="X574">
            <v>0.0172</v>
          </cell>
          <cell r="Y574">
            <v>0.001</v>
          </cell>
          <cell r="Z574">
            <v>0.0676</v>
          </cell>
          <cell r="AA574">
            <v>0</v>
          </cell>
          <cell r="AB574">
            <v>0.0178</v>
          </cell>
          <cell r="AC574">
            <v>0.0268</v>
          </cell>
          <cell r="AD574">
            <v>0.2487</v>
          </cell>
          <cell r="AE574">
            <v>0.1688</v>
          </cell>
          <cell r="AF574">
            <v>0.717</v>
          </cell>
        </row>
        <row r="575">
          <cell r="A575" t="str">
            <v>141990</v>
          </cell>
          <cell r="B575" t="str">
            <v>OTHER</v>
          </cell>
          <cell r="C575" t="str">
            <v>OTHER</v>
          </cell>
          <cell r="D575">
            <v>14</v>
          </cell>
          <cell r="E575">
            <v>1990</v>
          </cell>
          <cell r="F575">
            <v>4.1365</v>
          </cell>
          <cell r="G575">
            <v>0.6251</v>
          </cell>
          <cell r="H575">
            <v>2.3337</v>
          </cell>
          <cell r="I575">
            <v>1.2302</v>
          </cell>
          <cell r="J575">
            <v>1.2946</v>
          </cell>
          <cell r="K575">
            <v>0.1144</v>
          </cell>
          <cell r="L575">
            <v>2.4558</v>
          </cell>
          <cell r="M575">
            <v>0.8609</v>
          </cell>
          <cell r="N575">
            <v>0.5831</v>
          </cell>
          <cell r="O575">
            <v>5.0216</v>
          </cell>
          <cell r="P575">
            <v>10.6601</v>
          </cell>
          <cell r="Q575">
            <v>0.8779</v>
          </cell>
          <cell r="R575">
            <v>30.194</v>
          </cell>
          <cell r="S575">
            <v>1.409</v>
          </cell>
          <cell r="T575">
            <v>0.0303</v>
          </cell>
          <cell r="U575">
            <v>0.0083</v>
          </cell>
          <cell r="V575">
            <v>0.0767</v>
          </cell>
          <cell r="W575">
            <v>0.0406</v>
          </cell>
          <cell r="X575">
            <v>0.0855</v>
          </cell>
          <cell r="Y575">
            <v>0.005</v>
          </cell>
          <cell r="Z575">
            <v>0.0294</v>
          </cell>
          <cell r="AA575">
            <v>0.0473</v>
          </cell>
          <cell r="AB575">
            <v>0.007</v>
          </cell>
          <cell r="AC575">
            <v>0.0023</v>
          </cell>
          <cell r="AD575">
            <v>1.2649</v>
          </cell>
          <cell r="AE575">
            <v>0.0596</v>
          </cell>
          <cell r="AF575">
            <v>1.657</v>
          </cell>
        </row>
        <row r="576">
          <cell r="A576" t="str">
            <v>141991</v>
          </cell>
          <cell r="B576" t="str">
            <v>OTHER</v>
          </cell>
          <cell r="C576" t="str">
            <v>OTHER</v>
          </cell>
          <cell r="D576">
            <v>14</v>
          </cell>
          <cell r="E576">
            <v>1991</v>
          </cell>
          <cell r="F576">
            <v>4.1408</v>
          </cell>
          <cell r="G576">
            <v>0.6242</v>
          </cell>
          <cell r="H576">
            <v>2.3595</v>
          </cell>
          <cell r="I576">
            <v>1.2439</v>
          </cell>
          <cell r="J576">
            <v>1.3319</v>
          </cell>
          <cell r="K576">
            <v>0.1161</v>
          </cell>
          <cell r="L576">
            <v>2.5351</v>
          </cell>
          <cell r="M576">
            <v>0.8621</v>
          </cell>
          <cell r="N576">
            <v>0.6705</v>
          </cell>
          <cell r="O576">
            <v>4.9944</v>
          </cell>
          <cell r="P576">
            <v>10.6563</v>
          </cell>
          <cell r="Q576">
            <v>0.8994</v>
          </cell>
          <cell r="R576">
            <v>30.434</v>
          </cell>
          <cell r="S576">
            <v>1.4480000000000002</v>
          </cell>
          <cell r="T576">
            <v>0.0653</v>
          </cell>
          <cell r="U576">
            <v>0.0022</v>
          </cell>
          <cell r="V576">
            <v>0.0408</v>
          </cell>
          <cell r="W576">
            <v>0.0216</v>
          </cell>
          <cell r="X576">
            <v>0.0459</v>
          </cell>
          <cell r="Y576">
            <v>0.0028</v>
          </cell>
          <cell r="Z576">
            <v>0.085</v>
          </cell>
          <cell r="AA576">
            <v>0.002</v>
          </cell>
          <cell r="AB576">
            <v>0.0889</v>
          </cell>
          <cell r="AC576">
            <v>0.0001</v>
          </cell>
          <cell r="AD576">
            <v>0.1062</v>
          </cell>
          <cell r="AE576">
            <v>0.0243</v>
          </cell>
          <cell r="AF576">
            <v>0.485</v>
          </cell>
        </row>
        <row r="577">
          <cell r="A577" t="str">
            <v>141992</v>
          </cell>
          <cell r="B577" t="str">
            <v>OTHER</v>
          </cell>
          <cell r="C577" t="str">
            <v>OTHER</v>
          </cell>
          <cell r="D577">
            <v>14</v>
          </cell>
          <cell r="E577">
            <v>1992</v>
          </cell>
          <cell r="F577">
            <v>4.1083</v>
          </cell>
          <cell r="G577">
            <v>0.6238</v>
          </cell>
          <cell r="H577">
            <v>2.4093</v>
          </cell>
          <cell r="I577">
            <v>1.2704</v>
          </cell>
          <cell r="J577">
            <v>1.3626</v>
          </cell>
          <cell r="K577">
            <v>0.1173</v>
          </cell>
          <cell r="L577">
            <v>2.5494</v>
          </cell>
          <cell r="M577">
            <v>0.8863</v>
          </cell>
          <cell r="N577">
            <v>0.7407</v>
          </cell>
          <cell r="O577">
            <v>5.076</v>
          </cell>
          <cell r="P577">
            <v>10.6737</v>
          </cell>
          <cell r="Q577">
            <v>0.9227</v>
          </cell>
          <cell r="R577">
            <v>30.74</v>
          </cell>
          <cell r="S577">
            <v>1.4799</v>
          </cell>
          <cell r="T577">
            <v>0.0341</v>
          </cell>
          <cell r="U577">
            <v>0.003</v>
          </cell>
          <cell r="V577">
            <v>0.0663</v>
          </cell>
          <cell r="W577">
            <v>0.0351</v>
          </cell>
          <cell r="X577">
            <v>0.0398</v>
          </cell>
          <cell r="Y577">
            <v>0.0023</v>
          </cell>
          <cell r="Z577">
            <v>0.0206</v>
          </cell>
          <cell r="AA577">
            <v>0.0251</v>
          </cell>
          <cell r="AB577">
            <v>0.0719</v>
          </cell>
          <cell r="AC577">
            <v>0.1123</v>
          </cell>
          <cell r="AD577">
            <v>0.1369</v>
          </cell>
          <cell r="AE577">
            <v>0.0265</v>
          </cell>
          <cell r="AF577">
            <v>0.574</v>
          </cell>
        </row>
        <row r="578">
          <cell r="A578" t="str">
            <v>141993</v>
          </cell>
          <cell r="B578" t="str">
            <v>OTHER</v>
          </cell>
          <cell r="C578" t="str">
            <v>OTHER</v>
          </cell>
          <cell r="D578">
            <v>14</v>
          </cell>
          <cell r="E578">
            <v>1993</v>
          </cell>
          <cell r="F578">
            <v>4.0808</v>
          </cell>
          <cell r="G578">
            <v>0.6204</v>
          </cell>
          <cell r="H578">
            <v>2.4896</v>
          </cell>
          <cell r="I578">
            <v>1.313</v>
          </cell>
          <cell r="J578">
            <v>1.3787</v>
          </cell>
          <cell r="K578">
            <v>0.1226</v>
          </cell>
          <cell r="L578">
            <v>2.5927</v>
          </cell>
          <cell r="M578">
            <v>0.8872</v>
          </cell>
          <cell r="N578">
            <v>0.7609</v>
          </cell>
          <cell r="O578">
            <v>5.0504</v>
          </cell>
          <cell r="P578">
            <v>10.5956</v>
          </cell>
          <cell r="Q578">
            <v>0.9436</v>
          </cell>
          <cell r="R578">
            <v>30.835</v>
          </cell>
          <cell r="S578">
            <v>1.5013</v>
          </cell>
          <cell r="T578">
            <v>0.0447</v>
          </cell>
          <cell r="U578">
            <v>0.0003</v>
          </cell>
          <cell r="V578">
            <v>0.0981</v>
          </cell>
          <cell r="W578">
            <v>0.0519</v>
          </cell>
          <cell r="X578">
            <v>0.0258</v>
          </cell>
          <cell r="Y578">
            <v>0.0065</v>
          </cell>
          <cell r="Z578">
            <v>0.0502</v>
          </cell>
          <cell r="AA578">
            <v>0.002</v>
          </cell>
          <cell r="AB578">
            <v>0.0221</v>
          </cell>
          <cell r="AC578">
            <v>0.0086</v>
          </cell>
          <cell r="AD578">
            <v>0.0526</v>
          </cell>
          <cell r="AE578">
            <v>0.0244</v>
          </cell>
          <cell r="AF578">
            <v>0.387</v>
          </cell>
        </row>
        <row r="579">
          <cell r="A579" t="str">
            <v>141994</v>
          </cell>
          <cell r="B579" t="str">
            <v>OTHER</v>
          </cell>
          <cell r="C579" t="str">
            <v>OTHER</v>
          </cell>
          <cell r="D579">
            <v>14</v>
          </cell>
          <cell r="E579">
            <v>1994</v>
          </cell>
          <cell r="F579">
            <v>4.0512</v>
          </cell>
          <cell r="G579">
            <v>0.6214</v>
          </cell>
          <cell r="H579">
            <v>2.4983</v>
          </cell>
          <cell r="I579">
            <v>1.3178</v>
          </cell>
          <cell r="J579">
            <v>1.3905</v>
          </cell>
          <cell r="K579">
            <v>0.1226</v>
          </cell>
          <cell r="L579">
            <v>2.6771</v>
          </cell>
          <cell r="M579">
            <v>0.9144</v>
          </cell>
          <cell r="N579">
            <v>0.8482</v>
          </cell>
          <cell r="O579">
            <v>5.016</v>
          </cell>
          <cell r="P579">
            <v>10.5053</v>
          </cell>
          <cell r="Q579">
            <v>0.9499</v>
          </cell>
          <cell r="R579">
            <v>30.913</v>
          </cell>
          <cell r="S579">
            <v>1.5131000000000001</v>
          </cell>
          <cell r="T579">
            <v>0.0482</v>
          </cell>
          <cell r="U579">
            <v>0.0053</v>
          </cell>
          <cell r="V579">
            <v>0.0281</v>
          </cell>
          <cell r="W579">
            <v>0.0149</v>
          </cell>
          <cell r="X579">
            <v>0.0219</v>
          </cell>
          <cell r="Y579">
            <v>0.0013</v>
          </cell>
          <cell r="Z579">
            <v>0.092</v>
          </cell>
          <cell r="AA579">
            <v>0.0283</v>
          </cell>
          <cell r="AB579">
            <v>0.0893</v>
          </cell>
          <cell r="AC579">
            <v>0.0037</v>
          </cell>
          <cell r="AD579">
            <v>0.0519</v>
          </cell>
          <cell r="AE579">
            <v>0.0103</v>
          </cell>
          <cell r="AF579">
            <v>0.395</v>
          </cell>
        </row>
        <row r="580">
          <cell r="A580" t="str">
            <v>141995</v>
          </cell>
          <cell r="B580" t="str">
            <v>OTHER</v>
          </cell>
          <cell r="C580" t="str">
            <v>OTHER</v>
          </cell>
          <cell r="D580">
            <v>14</v>
          </cell>
          <cell r="E580">
            <v>1995</v>
          </cell>
          <cell r="F580">
            <v>3.99</v>
          </cell>
          <cell r="G580">
            <v>0.626</v>
          </cell>
          <cell r="H580">
            <v>2.4953</v>
          </cell>
          <cell r="I580">
            <v>1.3163</v>
          </cell>
          <cell r="J580">
            <v>1.3965</v>
          </cell>
          <cell r="K580">
            <v>0.1222</v>
          </cell>
          <cell r="L580">
            <v>2.7118</v>
          </cell>
          <cell r="M580">
            <v>0.9369</v>
          </cell>
          <cell r="N580">
            <v>0.8584</v>
          </cell>
          <cell r="O580">
            <v>4.9799</v>
          </cell>
          <cell r="P580">
            <v>10.4146</v>
          </cell>
          <cell r="Q580">
            <v>0.9595</v>
          </cell>
          <cell r="R580">
            <v>30.807</v>
          </cell>
          <cell r="S580">
            <v>1.5187000000000002</v>
          </cell>
          <cell r="T580">
            <v>0.0224</v>
          </cell>
          <cell r="U580">
            <v>0.0092</v>
          </cell>
          <cell r="V580">
            <v>0.0177</v>
          </cell>
          <cell r="W580">
            <v>0.0094</v>
          </cell>
          <cell r="X580">
            <v>0.0166</v>
          </cell>
          <cell r="Y580">
            <v>0.001</v>
          </cell>
          <cell r="Z580">
            <v>0.0432</v>
          </cell>
          <cell r="AA580">
            <v>0.0238</v>
          </cell>
          <cell r="AB580">
            <v>0.0124</v>
          </cell>
          <cell r="AC580">
            <v>0.0063</v>
          </cell>
          <cell r="AD580">
            <v>0.0636</v>
          </cell>
          <cell r="AE580">
            <v>0.014</v>
          </cell>
          <cell r="AF580">
            <v>0.24</v>
          </cell>
        </row>
        <row r="581">
          <cell r="A581" t="str">
            <v>141996</v>
          </cell>
          <cell r="B581" t="str">
            <v>OTHER</v>
          </cell>
          <cell r="C581" t="str">
            <v>OTHER</v>
          </cell>
          <cell r="D581">
            <v>14</v>
          </cell>
          <cell r="E581">
            <v>1996</v>
          </cell>
          <cell r="F581">
            <v>3.9515</v>
          </cell>
          <cell r="G581">
            <v>0.6269</v>
          </cell>
          <cell r="H581">
            <v>2.5041</v>
          </cell>
          <cell r="I581">
            <v>1.3211</v>
          </cell>
          <cell r="J581">
            <v>1.4325</v>
          </cell>
          <cell r="K581">
            <v>0.1249</v>
          </cell>
          <cell r="L581">
            <v>2.7149</v>
          </cell>
          <cell r="M581">
            <v>1.4596</v>
          </cell>
          <cell r="N581">
            <v>0.8911</v>
          </cell>
          <cell r="O581">
            <v>4.9661</v>
          </cell>
          <cell r="P581">
            <v>10.9052</v>
          </cell>
          <cell r="Q581">
            <v>1.003</v>
          </cell>
          <cell r="R581">
            <v>31.901</v>
          </cell>
          <cell r="S581">
            <v>1.5574000000000001</v>
          </cell>
          <cell r="T581">
            <v>0.0506</v>
          </cell>
          <cell r="U581">
            <v>0.0061</v>
          </cell>
          <cell r="V581">
            <v>0.0311</v>
          </cell>
          <cell r="W581">
            <v>0.0164</v>
          </cell>
          <cell r="X581">
            <v>0.0471</v>
          </cell>
          <cell r="Y581">
            <v>0.0041</v>
          </cell>
          <cell r="Z581">
            <v>0.0124</v>
          </cell>
          <cell r="AA581">
            <v>0.5242</v>
          </cell>
          <cell r="AB581">
            <v>0.0351</v>
          </cell>
          <cell r="AC581">
            <v>0.0334</v>
          </cell>
          <cell r="AD581">
            <v>0.6572</v>
          </cell>
          <cell r="AE581">
            <v>0.0483</v>
          </cell>
          <cell r="AF581">
            <v>1.466</v>
          </cell>
        </row>
        <row r="582">
          <cell r="A582" t="str">
            <v>141997</v>
          </cell>
          <cell r="B582" t="str">
            <v>OTHER</v>
          </cell>
          <cell r="C582" t="str">
            <v>OTHER</v>
          </cell>
          <cell r="D582">
            <v>14</v>
          </cell>
          <cell r="E582">
            <v>1997</v>
          </cell>
          <cell r="F582">
            <v>3.8944</v>
          </cell>
          <cell r="G582">
            <v>0.625</v>
          </cell>
          <cell r="H582">
            <v>2.5006</v>
          </cell>
          <cell r="I582">
            <v>1.3194</v>
          </cell>
          <cell r="J582">
            <v>1.4634</v>
          </cell>
          <cell r="K582">
            <v>0.1259</v>
          </cell>
          <cell r="L582">
            <v>2.7305</v>
          </cell>
          <cell r="M582">
            <v>1.463</v>
          </cell>
          <cell r="N582">
            <v>0.9987</v>
          </cell>
          <cell r="O582">
            <v>4.9194</v>
          </cell>
          <cell r="P582">
            <v>10.7963</v>
          </cell>
          <cell r="Q582">
            <v>1.0064</v>
          </cell>
          <cell r="R582">
            <v>32.105</v>
          </cell>
          <cell r="S582">
            <v>1.5893000000000002</v>
          </cell>
          <cell r="T582">
            <v>0.0375</v>
          </cell>
          <cell r="U582">
            <v>0.0038</v>
          </cell>
          <cell r="V582">
            <v>0.0202</v>
          </cell>
          <cell r="W582">
            <v>0.0107</v>
          </cell>
          <cell r="X582">
            <v>0.0424</v>
          </cell>
          <cell r="Y582">
            <v>0.0025</v>
          </cell>
          <cell r="Z582">
            <v>0.0257</v>
          </cell>
          <cell r="AA582">
            <v>0.0055</v>
          </cell>
          <cell r="AB582">
            <v>0.1101</v>
          </cell>
          <cell r="AC582">
            <v>0.0056</v>
          </cell>
          <cell r="AD582">
            <v>0.0705</v>
          </cell>
          <cell r="AE582">
            <v>0.0089</v>
          </cell>
          <cell r="AF582">
            <v>0.343</v>
          </cell>
        </row>
        <row r="583">
          <cell r="A583" t="str">
            <v>141998</v>
          </cell>
          <cell r="B583" t="str">
            <v>OTHER</v>
          </cell>
          <cell r="C583" t="str">
            <v>OTHER</v>
          </cell>
          <cell r="D583">
            <v>14</v>
          </cell>
          <cell r="E583">
            <v>1998</v>
          </cell>
          <cell r="F583">
            <v>3.8355</v>
          </cell>
          <cell r="G583">
            <v>0.6226</v>
          </cell>
          <cell r="H583">
            <v>2.4983</v>
          </cell>
          <cell r="I583">
            <v>1.3184</v>
          </cell>
          <cell r="J583">
            <v>1.4729</v>
          </cell>
          <cell r="K583">
            <v>0.1256</v>
          </cell>
          <cell r="L583">
            <v>2.7333</v>
          </cell>
          <cell r="M583">
            <v>1.4707</v>
          </cell>
          <cell r="N583">
            <v>1.0152</v>
          </cell>
          <cell r="O583">
            <v>4.8934</v>
          </cell>
          <cell r="P583">
            <v>10.6496</v>
          </cell>
          <cell r="Q583">
            <v>1.013</v>
          </cell>
          <cell r="R583">
            <v>32.268</v>
          </cell>
          <cell r="S583">
            <v>1.5985</v>
          </cell>
          <cell r="T583">
            <v>0.0409</v>
          </cell>
          <cell r="U583">
            <v>0.004</v>
          </cell>
          <cell r="V583">
            <v>0.0228</v>
          </cell>
          <cell r="W583">
            <v>0.0121</v>
          </cell>
          <cell r="X583">
            <v>0.0212</v>
          </cell>
          <cell r="Y583">
            <v>0.0012</v>
          </cell>
          <cell r="Z583">
            <v>0.014</v>
          </cell>
          <cell r="AA583">
            <v>0.0094</v>
          </cell>
          <cell r="AB583">
            <v>0.0193</v>
          </cell>
          <cell r="AC583">
            <v>0.0317</v>
          </cell>
          <cell r="AD583">
            <v>0.0443</v>
          </cell>
          <cell r="AE583">
            <v>0.0126</v>
          </cell>
          <cell r="AF583">
            <v>0.853</v>
          </cell>
        </row>
        <row r="584">
          <cell r="A584" t="str">
            <v>141999</v>
          </cell>
          <cell r="B584" t="str">
            <v>OTHER</v>
          </cell>
          <cell r="C584" t="str">
            <v>OTHER</v>
          </cell>
          <cell r="D584">
            <v>14</v>
          </cell>
          <cell r="E584">
            <v>1999</v>
          </cell>
          <cell r="F584">
            <v>3.776</v>
          </cell>
          <cell r="G584">
            <v>0.6185</v>
          </cell>
          <cell r="H584">
            <v>2.5068</v>
          </cell>
          <cell r="I584">
            <v>1.3231</v>
          </cell>
          <cell r="J584">
            <v>1.4876</v>
          </cell>
          <cell r="K584">
            <v>0.1257</v>
          </cell>
          <cell r="L584">
            <v>2.7858</v>
          </cell>
          <cell r="M584">
            <v>1.4863</v>
          </cell>
          <cell r="N584">
            <v>1.0144</v>
          </cell>
          <cell r="O584">
            <v>4.8945</v>
          </cell>
          <cell r="P584">
            <v>10.5063</v>
          </cell>
          <cell r="Q584">
            <v>1.046</v>
          </cell>
          <cell r="R584">
            <v>32.589</v>
          </cell>
          <cell r="S584">
            <v>1.6133</v>
          </cell>
          <cell r="T584">
            <v>0.045</v>
          </cell>
          <cell r="U584">
            <v>0.0029</v>
          </cell>
          <cell r="V584">
            <v>0.035</v>
          </cell>
          <cell r="W584">
            <v>0.0185</v>
          </cell>
          <cell r="X584">
            <v>0.0267</v>
          </cell>
          <cell r="Y584">
            <v>0.0016</v>
          </cell>
          <cell r="Z584">
            <v>0.0648</v>
          </cell>
          <cell r="AA584">
            <v>0.0176</v>
          </cell>
          <cell r="AB584">
            <v>0.0023</v>
          </cell>
          <cell r="AC584">
            <v>0.0647</v>
          </cell>
          <cell r="AD584">
            <v>0.0596</v>
          </cell>
          <cell r="AE584">
            <v>0.0396</v>
          </cell>
          <cell r="AF584">
            <v>0.777</v>
          </cell>
        </row>
        <row r="585">
          <cell r="A585" t="str">
            <v>142000</v>
          </cell>
          <cell r="B585" t="str">
            <v>OTHER</v>
          </cell>
          <cell r="C585" t="str">
            <v>OTHER</v>
          </cell>
          <cell r="D585">
            <v>14</v>
          </cell>
          <cell r="E585">
            <v>2000</v>
          </cell>
          <cell r="F585">
            <v>3.7074</v>
          </cell>
          <cell r="G585">
            <v>0.6237</v>
          </cell>
          <cell r="H585">
            <v>2.5747</v>
          </cell>
          <cell r="I585">
            <v>1.3592</v>
          </cell>
          <cell r="J585">
            <v>1.5079</v>
          </cell>
          <cell r="K585">
            <v>0.126</v>
          </cell>
          <cell r="L585">
            <v>2.8117</v>
          </cell>
          <cell r="M585">
            <v>1.5041</v>
          </cell>
          <cell r="N585">
            <v>1.0294</v>
          </cell>
          <cell r="O585">
            <v>4.8382</v>
          </cell>
          <cell r="P585">
            <v>10.3977</v>
          </cell>
          <cell r="Q585">
            <v>1.1353</v>
          </cell>
          <cell r="R585">
            <v>32.722</v>
          </cell>
          <cell r="S585">
            <v>1.6339000000000001</v>
          </cell>
          <cell r="T585">
            <v>0.0402</v>
          </cell>
          <cell r="U585">
            <v>0.013</v>
          </cell>
          <cell r="V585">
            <v>0.0956</v>
          </cell>
          <cell r="W585">
            <v>0.0506</v>
          </cell>
          <cell r="X585">
            <v>0.0325</v>
          </cell>
          <cell r="Y585">
            <v>0.0019</v>
          </cell>
          <cell r="Z585">
            <v>0.0393</v>
          </cell>
          <cell r="AA585">
            <v>0.02</v>
          </cell>
          <cell r="AB585">
            <v>0.0182</v>
          </cell>
          <cell r="AC585">
            <v>0.0135</v>
          </cell>
          <cell r="AD585">
            <v>0.1054</v>
          </cell>
          <cell r="AE585">
            <v>0.0967</v>
          </cell>
          <cell r="AF585">
            <v>0.617</v>
          </cell>
        </row>
        <row r="586">
          <cell r="A586" t="str">
            <v>142001</v>
          </cell>
          <cell r="B586" t="str">
            <v>OTHER</v>
          </cell>
          <cell r="C586" t="str">
            <v>OTHER</v>
          </cell>
          <cell r="D586">
            <v>14</v>
          </cell>
          <cell r="E586">
            <v>2001</v>
          </cell>
          <cell r="F586">
            <v>3.6373</v>
          </cell>
          <cell r="G586">
            <v>0.6313</v>
          </cell>
          <cell r="H586">
            <v>2.6898</v>
          </cell>
          <cell r="I586">
            <v>1.4203</v>
          </cell>
          <cell r="J586">
            <v>1.5679</v>
          </cell>
          <cell r="K586">
            <v>0.1287</v>
          </cell>
          <cell r="L586">
            <v>2.8531</v>
          </cell>
          <cell r="M586">
            <v>1.5081</v>
          </cell>
          <cell r="N586">
            <v>1.0443</v>
          </cell>
          <cell r="O586">
            <v>4.7768</v>
          </cell>
          <cell r="P586">
            <v>10.2793</v>
          </cell>
          <cell r="Q586">
            <v>1.3001</v>
          </cell>
          <cell r="R586">
            <v>33.356</v>
          </cell>
          <cell r="S586">
            <v>1.6966</v>
          </cell>
          <cell r="T586">
            <v>0.0423</v>
          </cell>
          <cell r="U586">
            <v>0.016</v>
          </cell>
          <cell r="V586">
            <v>0.1441</v>
          </cell>
          <cell r="W586">
            <v>0.0763</v>
          </cell>
          <cell r="X586">
            <v>0.0724</v>
          </cell>
          <cell r="Y586">
            <v>0.0042</v>
          </cell>
          <cell r="Z586">
            <v>0.0561</v>
          </cell>
          <cell r="AA586">
            <v>0.0063</v>
          </cell>
          <cell r="AB586">
            <v>0.0183</v>
          </cell>
          <cell r="AC586">
            <v>0.015</v>
          </cell>
          <cell r="AD586">
            <v>0.1062</v>
          </cell>
          <cell r="AE586">
            <v>0.1729</v>
          </cell>
          <cell r="AF586">
            <v>1.143</v>
          </cell>
        </row>
        <row r="587">
          <cell r="A587" t="str">
            <v>142002</v>
          </cell>
          <cell r="B587" t="str">
            <v>OTHER</v>
          </cell>
          <cell r="C587" t="str">
            <v>OTHER</v>
          </cell>
          <cell r="D587">
            <v>14</v>
          </cell>
          <cell r="E587">
            <v>2002</v>
          </cell>
          <cell r="F587">
            <v>3.6373</v>
          </cell>
          <cell r="G587">
            <v>0.6313</v>
          </cell>
          <cell r="H587">
            <v>2.7316</v>
          </cell>
          <cell r="I587">
            <v>1.4419</v>
          </cell>
          <cell r="J587">
            <v>1.6009</v>
          </cell>
          <cell r="K587">
            <v>0.131</v>
          </cell>
          <cell r="L587">
            <v>2.8635</v>
          </cell>
          <cell r="M587">
            <v>1.5256</v>
          </cell>
          <cell r="N587">
            <v>1.0645</v>
          </cell>
          <cell r="O587">
            <v>4.7768</v>
          </cell>
          <cell r="P587">
            <v>10.3946</v>
          </cell>
          <cell r="Q587">
            <v>1.3001</v>
          </cell>
          <cell r="R587">
            <v>33.747</v>
          </cell>
          <cell r="S587">
            <v>1.7319</v>
          </cell>
          <cell r="T587">
            <v>0.1154</v>
          </cell>
          <cell r="U587">
            <v>0.0092</v>
          </cell>
          <cell r="V587">
            <v>0.0719</v>
          </cell>
          <cell r="W587">
            <v>0.0374</v>
          </cell>
          <cell r="X587">
            <v>0.0455</v>
          </cell>
          <cell r="Y587">
            <v>0.0039</v>
          </cell>
          <cell r="Z587">
            <v>0.0264</v>
          </cell>
          <cell r="AA587">
            <v>0.0201</v>
          </cell>
          <cell r="AB587">
            <v>0.0239</v>
          </cell>
          <cell r="AC587">
            <v>0.0832</v>
          </cell>
          <cell r="AD587">
            <v>0.3493</v>
          </cell>
          <cell r="AE587">
            <v>0.0089</v>
          </cell>
          <cell r="AF587">
            <v>0.925</v>
          </cell>
        </row>
        <row r="588">
          <cell r="A588" t="str">
            <v>142003</v>
          </cell>
          <cell r="B588" t="str">
            <v>OTHER</v>
          </cell>
          <cell r="C588" t="str">
            <v>OTHER</v>
          </cell>
          <cell r="D588">
            <v>14</v>
          </cell>
          <cell r="E588">
            <v>2003</v>
          </cell>
          <cell r="F588">
            <v>3.6558</v>
          </cell>
          <cell r="G588">
            <v>0.6345</v>
          </cell>
          <cell r="H588">
            <v>2.7709</v>
          </cell>
          <cell r="I588">
            <v>1.4622</v>
          </cell>
          <cell r="J588">
            <v>1.6317</v>
          </cell>
          <cell r="K588">
            <v>0.133</v>
          </cell>
          <cell r="L588">
            <v>2.873</v>
          </cell>
          <cell r="M588">
            <v>1.5433</v>
          </cell>
          <cell r="N588">
            <v>1.0846</v>
          </cell>
          <cell r="O588">
            <v>4.8013</v>
          </cell>
          <cell r="P588">
            <v>10.4949</v>
          </cell>
          <cell r="Q588">
            <v>1.3067</v>
          </cell>
          <cell r="R588">
            <v>34.097</v>
          </cell>
          <cell r="S588">
            <v>1.7647</v>
          </cell>
          <cell r="T588">
            <v>0.1361</v>
          </cell>
          <cell r="U588">
            <v>0.0132</v>
          </cell>
          <cell r="V588">
            <v>0.0702</v>
          </cell>
          <cell r="W588">
            <v>0.0365</v>
          </cell>
          <cell r="X588">
            <v>0.0433</v>
          </cell>
          <cell r="Y588">
            <v>0.0036</v>
          </cell>
          <cell r="Z588">
            <v>0.0268</v>
          </cell>
          <cell r="AA588">
            <v>0.0206</v>
          </cell>
          <cell r="AB588">
            <v>0.0241</v>
          </cell>
          <cell r="AC588">
            <v>0.1148</v>
          </cell>
          <cell r="AD588">
            <v>0.3427</v>
          </cell>
          <cell r="AE588">
            <v>0.016</v>
          </cell>
          <cell r="AF588">
            <v>0.906</v>
          </cell>
        </row>
        <row r="589">
          <cell r="A589" t="str">
            <v>142004</v>
          </cell>
          <cell r="B589" t="str">
            <v>OTHER</v>
          </cell>
          <cell r="C589" t="str">
            <v>OTHER</v>
          </cell>
          <cell r="D589">
            <v>14</v>
          </cell>
          <cell r="E589">
            <v>2004</v>
          </cell>
          <cell r="F589">
            <v>3.6874</v>
          </cell>
          <cell r="G589">
            <v>0.64</v>
          </cell>
          <cell r="H589">
            <v>2.8076</v>
          </cell>
          <cell r="I589">
            <v>1.4811</v>
          </cell>
          <cell r="J589">
            <v>1.659</v>
          </cell>
          <cell r="K589">
            <v>0.1347</v>
          </cell>
          <cell r="L589">
            <v>2.8852</v>
          </cell>
          <cell r="M589">
            <v>1.5613</v>
          </cell>
          <cell r="N589">
            <v>1.1018</v>
          </cell>
          <cell r="O589">
            <v>4.8427</v>
          </cell>
          <cell r="P589">
            <v>10.5831</v>
          </cell>
          <cell r="Q589">
            <v>1.318</v>
          </cell>
          <cell r="R589">
            <v>34.42</v>
          </cell>
          <cell r="S589">
            <v>1.7937</v>
          </cell>
          <cell r="T589">
            <v>0.1505</v>
          </cell>
          <cell r="U589">
            <v>0.0163</v>
          </cell>
          <cell r="V589">
            <v>0.0684</v>
          </cell>
          <cell r="W589">
            <v>0.0354</v>
          </cell>
          <cell r="X589">
            <v>0.0398</v>
          </cell>
          <cell r="Y589">
            <v>0.0033</v>
          </cell>
          <cell r="Z589">
            <v>0.0312</v>
          </cell>
          <cell r="AA589">
            <v>0.0212</v>
          </cell>
          <cell r="AB589">
            <v>0.0215</v>
          </cell>
          <cell r="AC589">
            <v>0.139</v>
          </cell>
          <cell r="AD589">
            <v>0.3374</v>
          </cell>
          <cell r="AE589">
            <v>0.0215</v>
          </cell>
          <cell r="AF589">
            <v>0.899</v>
          </cell>
        </row>
        <row r="590">
          <cell r="A590" t="str">
            <v>142005</v>
          </cell>
          <cell r="B590" t="str">
            <v>OTHER</v>
          </cell>
          <cell r="C590" t="str">
            <v>OTHER</v>
          </cell>
          <cell r="D590">
            <v>14</v>
          </cell>
          <cell r="E590">
            <v>2005</v>
          </cell>
          <cell r="F590">
            <v>3.7541</v>
          </cell>
          <cell r="G590">
            <v>0.6516</v>
          </cell>
          <cell r="H590">
            <v>2.8423</v>
          </cell>
          <cell r="I590">
            <v>1.499</v>
          </cell>
          <cell r="J590">
            <v>1.6846</v>
          </cell>
          <cell r="K590">
            <v>0.1362</v>
          </cell>
          <cell r="L590">
            <v>2.8968</v>
          </cell>
          <cell r="M590">
            <v>1.5803</v>
          </cell>
          <cell r="N590">
            <v>1.1187</v>
          </cell>
          <cell r="O590">
            <v>4.9304</v>
          </cell>
          <cell r="P590">
            <v>10.6618</v>
          </cell>
          <cell r="Q590">
            <v>1.3418</v>
          </cell>
          <cell r="R590">
            <v>34.826</v>
          </cell>
          <cell r="S590">
            <v>1.8208000000000002</v>
          </cell>
          <cell r="T590">
            <v>0.1862</v>
          </cell>
          <cell r="U590">
            <v>0.0232</v>
          </cell>
          <cell r="V590">
            <v>0.067</v>
          </cell>
          <cell r="W590">
            <v>0.0348</v>
          </cell>
          <cell r="X590">
            <v>0.0381</v>
          </cell>
          <cell r="Y590">
            <v>0.0031</v>
          </cell>
          <cell r="Z590">
            <v>0.0321</v>
          </cell>
          <cell r="AA590">
            <v>0.0224</v>
          </cell>
          <cell r="AB590">
            <v>0.0215</v>
          </cell>
          <cell r="AC590">
            <v>0.1925</v>
          </cell>
          <cell r="AD590">
            <v>0.3329</v>
          </cell>
          <cell r="AE590">
            <v>0.0349</v>
          </cell>
          <cell r="AF590">
            <v>1</v>
          </cell>
        </row>
        <row r="591">
          <cell r="A591" t="str">
            <v>142006</v>
          </cell>
          <cell r="B591" t="str">
            <v>OTHER</v>
          </cell>
          <cell r="C591" t="str">
            <v>OTHER</v>
          </cell>
          <cell r="D591">
            <v>14</v>
          </cell>
          <cell r="E591">
            <v>2006</v>
          </cell>
          <cell r="F591">
            <v>3.8186</v>
          </cell>
          <cell r="G591">
            <v>0.6628</v>
          </cell>
          <cell r="H591">
            <v>2.8756</v>
          </cell>
          <cell r="I591">
            <v>1.5163</v>
          </cell>
          <cell r="J591">
            <v>1.7089</v>
          </cell>
          <cell r="K591">
            <v>0.1376</v>
          </cell>
          <cell r="L591">
            <v>2.907</v>
          </cell>
          <cell r="M591">
            <v>1.5999</v>
          </cell>
          <cell r="N591">
            <v>1.1348</v>
          </cell>
          <cell r="O591">
            <v>5.0151</v>
          </cell>
          <cell r="P591">
            <v>10.7327</v>
          </cell>
          <cell r="Q591">
            <v>1.3649</v>
          </cell>
          <cell r="R591">
            <v>35.219</v>
          </cell>
          <cell r="S591">
            <v>1.8465</v>
          </cell>
          <cell r="T591">
            <v>0.1837</v>
          </cell>
          <cell r="U591">
            <v>0.0237</v>
          </cell>
          <cell r="V591">
            <v>0.066</v>
          </cell>
          <cell r="W591">
            <v>0.0344</v>
          </cell>
          <cell r="X591">
            <v>0.0368</v>
          </cell>
          <cell r="Y591">
            <v>0.003</v>
          </cell>
          <cell r="Z591">
            <v>0.0323</v>
          </cell>
          <cell r="AA591">
            <v>0.0235</v>
          </cell>
          <cell r="AB591">
            <v>0.021</v>
          </cell>
          <cell r="AC591">
            <v>0.1968</v>
          </cell>
          <cell r="AD591">
            <v>0.3285</v>
          </cell>
          <cell r="AE591">
            <v>0.0349</v>
          </cell>
          <cell r="AF591">
            <v>1.001</v>
          </cell>
        </row>
        <row r="592">
          <cell r="A592" t="str">
            <v>142007</v>
          </cell>
          <cell r="B592" t="str">
            <v>OTHER</v>
          </cell>
          <cell r="C592" t="str">
            <v>OTHER</v>
          </cell>
          <cell r="D592">
            <v>14</v>
          </cell>
          <cell r="E592">
            <v>2007</v>
          </cell>
          <cell r="F592">
            <v>3.8818</v>
          </cell>
          <cell r="G592">
            <v>0.6738</v>
          </cell>
          <cell r="H592">
            <v>2.9075</v>
          </cell>
          <cell r="I592">
            <v>1.5329</v>
          </cell>
          <cell r="J592">
            <v>1.7323</v>
          </cell>
          <cell r="K592">
            <v>0.1389</v>
          </cell>
          <cell r="L592">
            <v>2.9165</v>
          </cell>
          <cell r="M592">
            <v>1.6201</v>
          </cell>
          <cell r="N592">
            <v>1.1507</v>
          </cell>
          <cell r="O592">
            <v>5.098</v>
          </cell>
          <cell r="P592">
            <v>10.7971</v>
          </cell>
          <cell r="Q592">
            <v>1.3874</v>
          </cell>
          <cell r="R592">
            <v>35.604</v>
          </cell>
          <cell r="S592">
            <v>1.8712</v>
          </cell>
          <cell r="T592">
            <v>0.1811</v>
          </cell>
          <cell r="U592">
            <v>0.0242</v>
          </cell>
          <cell r="V592">
            <v>0.065</v>
          </cell>
          <cell r="W592">
            <v>0.034</v>
          </cell>
          <cell r="X592">
            <v>0.0359</v>
          </cell>
          <cell r="Y592">
            <v>0.0029</v>
          </cell>
          <cell r="Z592">
            <v>0.0334</v>
          </cell>
          <cell r="AA592">
            <v>0.0244</v>
          </cell>
          <cell r="AB592">
            <v>0.021</v>
          </cell>
          <cell r="AC592">
            <v>0.2019</v>
          </cell>
          <cell r="AD592">
            <v>0.3238</v>
          </cell>
          <cell r="AE592">
            <v>0.0352</v>
          </cell>
          <cell r="AF592">
            <v>1.006</v>
          </cell>
        </row>
        <row r="593">
          <cell r="A593" t="str">
            <v>142008</v>
          </cell>
          <cell r="B593" t="str">
            <v>OTHER</v>
          </cell>
          <cell r="C593" t="str">
            <v>OTHER</v>
          </cell>
          <cell r="D593">
            <v>14</v>
          </cell>
          <cell r="E593">
            <v>2008</v>
          </cell>
          <cell r="F593">
            <v>3.9434</v>
          </cell>
          <cell r="G593">
            <v>0.6845</v>
          </cell>
          <cell r="H593">
            <v>2.9384</v>
          </cell>
          <cell r="I593">
            <v>1.5491</v>
          </cell>
          <cell r="J593">
            <v>1.7551</v>
          </cell>
          <cell r="K593">
            <v>0.1402</v>
          </cell>
          <cell r="L593">
            <v>2.9251</v>
          </cell>
          <cell r="M593">
            <v>1.6407</v>
          </cell>
          <cell r="N593">
            <v>1.1661</v>
          </cell>
          <cell r="O593">
            <v>5.179</v>
          </cell>
          <cell r="P593">
            <v>10.8563</v>
          </cell>
          <cell r="Q593">
            <v>1.4095</v>
          </cell>
          <cell r="R593">
            <v>35.961</v>
          </cell>
          <cell r="S593">
            <v>1.8953000000000002</v>
          </cell>
          <cell r="T593">
            <v>0.1777</v>
          </cell>
          <cell r="U593">
            <v>0.0247</v>
          </cell>
          <cell r="V593">
            <v>0.0641</v>
          </cell>
          <cell r="W593">
            <v>0.0336</v>
          </cell>
          <cell r="X593">
            <v>0.0352</v>
          </cell>
          <cell r="Y593">
            <v>0.0029</v>
          </cell>
          <cell r="Z593">
            <v>0.0344</v>
          </cell>
          <cell r="AA593">
            <v>0.0252</v>
          </cell>
          <cell r="AB593">
            <v>0.021</v>
          </cell>
          <cell r="AC593">
            <v>0.2068</v>
          </cell>
          <cell r="AD593">
            <v>0.3185</v>
          </cell>
          <cell r="AE593">
            <v>0.0355</v>
          </cell>
          <cell r="AF593">
            <v>0.986</v>
          </cell>
        </row>
        <row r="594">
          <cell r="A594" t="str">
            <v>142009</v>
          </cell>
          <cell r="B594" t="str">
            <v>OTHER</v>
          </cell>
          <cell r="C594" t="str">
            <v>OTHER</v>
          </cell>
          <cell r="D594">
            <v>14</v>
          </cell>
          <cell r="E594">
            <v>2009</v>
          </cell>
          <cell r="F594">
            <v>3.9948</v>
          </cell>
          <cell r="G594">
            <v>0.6934</v>
          </cell>
          <cell r="H594">
            <v>2.9683</v>
          </cell>
          <cell r="I594">
            <v>1.565</v>
          </cell>
          <cell r="J594">
            <v>1.7774</v>
          </cell>
          <cell r="K594">
            <v>0.1414</v>
          </cell>
          <cell r="L594">
            <v>2.9333</v>
          </cell>
          <cell r="M594">
            <v>1.6615</v>
          </cell>
          <cell r="N594">
            <v>1.1812</v>
          </cell>
          <cell r="O594">
            <v>5.2465</v>
          </cell>
          <cell r="P594">
            <v>10.9111</v>
          </cell>
          <cell r="Q594">
            <v>1.4279</v>
          </cell>
          <cell r="R594">
            <v>36.316</v>
          </cell>
          <cell r="S594">
            <v>1.9188</v>
          </cell>
          <cell r="T594">
            <v>0.1648</v>
          </cell>
          <cell r="U594">
            <v>0.0237</v>
          </cell>
          <cell r="V594">
            <v>0.0633</v>
          </cell>
          <cell r="W594">
            <v>0.0334</v>
          </cell>
          <cell r="X594">
            <v>0.0348</v>
          </cell>
          <cell r="Y594">
            <v>0.0029</v>
          </cell>
          <cell r="Z594">
            <v>0.0358</v>
          </cell>
          <cell r="AA594">
            <v>0.0257</v>
          </cell>
          <cell r="AB594">
            <v>0.0209</v>
          </cell>
          <cell r="AC594">
            <v>0.1994</v>
          </cell>
          <cell r="AD594">
            <v>0.3124</v>
          </cell>
          <cell r="AE594">
            <v>0.0325</v>
          </cell>
          <cell r="AF594">
            <v>0.991</v>
          </cell>
        </row>
        <row r="595">
          <cell r="A595" t="str">
            <v>142010</v>
          </cell>
          <cell r="B595" t="str">
            <v>OTHER</v>
          </cell>
          <cell r="C595" t="str">
            <v>OTHER</v>
          </cell>
          <cell r="D595">
            <v>14</v>
          </cell>
          <cell r="E595">
            <v>2010</v>
          </cell>
          <cell r="F595">
            <v>4.0452</v>
          </cell>
          <cell r="G595">
            <v>0.7021</v>
          </cell>
          <cell r="H595">
            <v>2.9973</v>
          </cell>
          <cell r="I595">
            <v>1.5804</v>
          </cell>
          <cell r="J595">
            <v>1.7991</v>
          </cell>
          <cell r="K595">
            <v>0.1426</v>
          </cell>
          <cell r="L595">
            <v>2.9408</v>
          </cell>
          <cell r="M595">
            <v>1.6822</v>
          </cell>
          <cell r="N595">
            <v>1.196</v>
          </cell>
          <cell r="O595">
            <v>5.3127</v>
          </cell>
          <cell r="P595">
            <v>10.9623</v>
          </cell>
          <cell r="Q595">
            <v>1.4459</v>
          </cell>
          <cell r="R595">
            <v>36.682</v>
          </cell>
          <cell r="S595">
            <v>1.9417</v>
          </cell>
          <cell r="T595">
            <v>0.1606</v>
          </cell>
          <cell r="U595">
            <v>0.0241</v>
          </cell>
          <cell r="V595">
            <v>0.0625</v>
          </cell>
          <cell r="W595">
            <v>0.033</v>
          </cell>
          <cell r="X595">
            <v>0.0343</v>
          </cell>
          <cell r="Y595">
            <v>0.0028</v>
          </cell>
          <cell r="Z595">
            <v>0.037</v>
          </cell>
          <cell r="AA595">
            <v>0.0262</v>
          </cell>
          <cell r="AB595">
            <v>0.0209</v>
          </cell>
          <cell r="AC595">
            <v>0.2037</v>
          </cell>
          <cell r="AD595">
            <v>0.3054</v>
          </cell>
          <cell r="AE595">
            <v>0.0328</v>
          </cell>
          <cell r="AF595">
            <v>1.006</v>
          </cell>
        </row>
        <row r="596">
          <cell r="A596" t="str">
            <v>142011</v>
          </cell>
          <cell r="B596" t="str">
            <v>OTHER</v>
          </cell>
          <cell r="C596" t="str">
            <v>OTHER</v>
          </cell>
          <cell r="D596">
            <v>14</v>
          </cell>
          <cell r="E596">
            <v>2011</v>
          </cell>
          <cell r="F596">
            <v>4.0943</v>
          </cell>
          <cell r="G596">
            <v>0.7107</v>
          </cell>
          <cell r="H596">
            <v>3.0256</v>
          </cell>
          <cell r="I596">
            <v>1.5956</v>
          </cell>
          <cell r="J596">
            <v>1.8205</v>
          </cell>
          <cell r="K596">
            <v>0.1438</v>
          </cell>
          <cell r="L596">
            <v>2.9475</v>
          </cell>
          <cell r="M596">
            <v>1.7029</v>
          </cell>
          <cell r="N596">
            <v>1.2104</v>
          </cell>
          <cell r="O596">
            <v>5.3772</v>
          </cell>
          <cell r="P596">
            <v>11.0105</v>
          </cell>
          <cell r="Q596">
            <v>1.4634</v>
          </cell>
          <cell r="R596">
            <v>37.04</v>
          </cell>
          <cell r="S596">
            <v>1.9643</v>
          </cell>
          <cell r="T596">
            <v>0.1557</v>
          </cell>
          <cell r="U596">
            <v>0.0245</v>
          </cell>
          <cell r="V596">
            <v>0.0618</v>
          </cell>
          <cell r="W596">
            <v>0.0327</v>
          </cell>
          <cell r="X596">
            <v>0.0342</v>
          </cell>
          <cell r="Y596">
            <v>0.0028</v>
          </cell>
          <cell r="Z596">
            <v>0.0382</v>
          </cell>
          <cell r="AA596">
            <v>0.0266</v>
          </cell>
          <cell r="AB596">
            <v>0.0208</v>
          </cell>
          <cell r="AC596">
            <v>0.207</v>
          </cell>
          <cell r="AD596">
            <v>0.2977</v>
          </cell>
          <cell r="AE596">
            <v>0.033</v>
          </cell>
          <cell r="AF596">
            <v>0.999</v>
          </cell>
        </row>
        <row r="597">
          <cell r="A597" t="str">
            <v>142012</v>
          </cell>
          <cell r="B597" t="str">
            <v>OTHER</v>
          </cell>
          <cell r="C597" t="str">
            <v>OTHER</v>
          </cell>
          <cell r="D597">
            <v>14</v>
          </cell>
          <cell r="E597">
            <v>2012</v>
          </cell>
          <cell r="F597">
            <v>4.1423</v>
          </cell>
          <cell r="G597">
            <v>0.719</v>
          </cell>
          <cell r="H597">
            <v>3.0532</v>
          </cell>
          <cell r="I597">
            <v>1.6104</v>
          </cell>
          <cell r="J597">
            <v>1.8414</v>
          </cell>
          <cell r="K597">
            <v>0.1449</v>
          </cell>
          <cell r="L597">
            <v>2.9538</v>
          </cell>
          <cell r="M597">
            <v>1.7236</v>
          </cell>
          <cell r="N597">
            <v>1.2245</v>
          </cell>
          <cell r="O597">
            <v>5.4402</v>
          </cell>
          <cell r="P597">
            <v>11.056</v>
          </cell>
          <cell r="Q597">
            <v>1.4806</v>
          </cell>
          <cell r="R597">
            <v>37.386</v>
          </cell>
          <cell r="S597">
            <v>1.9863</v>
          </cell>
          <cell r="T597">
            <v>0.1505</v>
          </cell>
          <cell r="U597">
            <v>0.0248</v>
          </cell>
          <cell r="V597">
            <v>0.0611</v>
          </cell>
          <cell r="W597">
            <v>0.0324</v>
          </cell>
          <cell r="X597">
            <v>0.0338</v>
          </cell>
          <cell r="Y597">
            <v>0.0028</v>
          </cell>
          <cell r="Z597">
            <v>0.0398</v>
          </cell>
          <cell r="AA597">
            <v>0.027</v>
          </cell>
          <cell r="AB597">
            <v>0.0208</v>
          </cell>
          <cell r="AC597">
            <v>0.2095</v>
          </cell>
          <cell r="AD597">
            <v>0.2893</v>
          </cell>
          <cell r="AE597">
            <v>0.0331</v>
          </cell>
          <cell r="AF597">
            <v>0.984</v>
          </cell>
        </row>
        <row r="598">
          <cell r="A598" t="str">
            <v>142013</v>
          </cell>
          <cell r="B598" t="str">
            <v>OTHER</v>
          </cell>
          <cell r="C598" t="str">
            <v>OTHER</v>
          </cell>
          <cell r="D598">
            <v>14</v>
          </cell>
          <cell r="E598">
            <v>2013</v>
          </cell>
          <cell r="F598">
            <v>4.189</v>
          </cell>
          <cell r="G598">
            <v>0.7271</v>
          </cell>
          <cell r="H598">
            <v>3.0801</v>
          </cell>
          <cell r="I598">
            <v>1.6248</v>
          </cell>
          <cell r="J598">
            <v>1.8618</v>
          </cell>
          <cell r="K598">
            <v>0.146</v>
          </cell>
          <cell r="L598">
            <v>2.9595</v>
          </cell>
          <cell r="M598">
            <v>1.744</v>
          </cell>
          <cell r="N598">
            <v>1.2383</v>
          </cell>
          <cell r="O598">
            <v>5.5016</v>
          </cell>
          <cell r="P598">
            <v>11.0994</v>
          </cell>
          <cell r="Q598">
            <v>1.4973</v>
          </cell>
          <cell r="R598">
            <v>37.681</v>
          </cell>
          <cell r="S598">
            <v>2.0078</v>
          </cell>
          <cell r="T598">
            <v>0.145</v>
          </cell>
          <cell r="U598">
            <v>0.025</v>
          </cell>
          <cell r="V598">
            <v>0.0605</v>
          </cell>
          <cell r="W598">
            <v>0.032</v>
          </cell>
          <cell r="X598">
            <v>0.0336</v>
          </cell>
          <cell r="Y598">
            <v>0.0028</v>
          </cell>
          <cell r="Z598">
            <v>0.0411</v>
          </cell>
          <cell r="AA598">
            <v>0.0274</v>
          </cell>
          <cell r="AB598">
            <v>0.0208</v>
          </cell>
          <cell r="AC598">
            <v>0.211</v>
          </cell>
          <cell r="AD598">
            <v>0.2803</v>
          </cell>
          <cell r="AE598">
            <v>0.0332</v>
          </cell>
          <cell r="AF598">
            <v>0.93</v>
          </cell>
        </row>
        <row r="599">
          <cell r="A599" t="str">
            <v>142014</v>
          </cell>
          <cell r="B599" t="str">
            <v>OTHER</v>
          </cell>
          <cell r="C599" t="str">
            <v>OTHER</v>
          </cell>
          <cell r="D599">
            <v>14</v>
          </cell>
          <cell r="E599">
            <v>2014</v>
          </cell>
          <cell r="F599">
            <v>4.861</v>
          </cell>
          <cell r="G599">
            <v>0.654</v>
          </cell>
          <cell r="H599">
            <v>3.159</v>
          </cell>
          <cell r="I599">
            <v>1.62</v>
          </cell>
          <cell r="J599">
            <v>2.025</v>
          </cell>
          <cell r="K599">
            <v>0.156</v>
          </cell>
          <cell r="L599">
            <v>2.936</v>
          </cell>
          <cell r="M599">
            <v>1.619</v>
          </cell>
          <cell r="N599">
            <v>1.254</v>
          </cell>
          <cell r="O599">
            <v>4.966</v>
          </cell>
          <cell r="P599">
            <v>13.475</v>
          </cell>
          <cell r="Q599">
            <v>1.256</v>
          </cell>
          <cell r="R599">
            <v>37.981</v>
          </cell>
          <cell r="S599">
            <v>2.181</v>
          </cell>
          <cell r="T599">
            <v>0.131</v>
          </cell>
          <cell r="U599">
            <v>0.019</v>
          </cell>
          <cell r="V599">
            <v>0.064</v>
          </cell>
          <cell r="W599">
            <v>0.034</v>
          </cell>
          <cell r="X599">
            <v>0.052</v>
          </cell>
          <cell r="Y599">
            <v>0.004</v>
          </cell>
          <cell r="Z599">
            <v>0.055</v>
          </cell>
          <cell r="AA599">
            <v>0.018</v>
          </cell>
          <cell r="AB599">
            <v>0.043</v>
          </cell>
          <cell r="AC599">
            <v>0.152</v>
          </cell>
          <cell r="AD599">
            <v>0.333</v>
          </cell>
          <cell r="AE599">
            <v>0.026</v>
          </cell>
          <cell r="AF599">
            <v>0.93</v>
          </cell>
        </row>
        <row r="600">
          <cell r="A600" t="str">
            <v>142015</v>
          </cell>
          <cell r="B600" t="str">
            <v>OTHER</v>
          </cell>
          <cell r="C600" t="str">
            <v>OTHER</v>
          </cell>
          <cell r="D600">
            <v>14</v>
          </cell>
          <cell r="E600">
            <v>2015</v>
          </cell>
          <cell r="F600">
            <v>4.896</v>
          </cell>
          <cell r="G600">
            <v>0.656</v>
          </cell>
          <cell r="H600">
            <v>3.188</v>
          </cell>
          <cell r="I600">
            <v>1.636</v>
          </cell>
          <cell r="J600">
            <v>2.062</v>
          </cell>
          <cell r="K600">
            <v>0.158</v>
          </cell>
          <cell r="L600">
            <v>2.955</v>
          </cell>
          <cell r="M600">
            <v>1.627</v>
          </cell>
          <cell r="N600">
            <v>1.289</v>
          </cell>
          <cell r="O600">
            <v>4.966</v>
          </cell>
          <cell r="P600">
            <v>13.574</v>
          </cell>
          <cell r="Q600">
            <v>1.265</v>
          </cell>
          <cell r="R600">
            <v>38.274</v>
          </cell>
          <cell r="S600">
            <v>2.2199999999999998</v>
          </cell>
          <cell r="T600">
            <v>0.126</v>
          </cell>
          <cell r="U600">
            <v>0.019</v>
          </cell>
          <cell r="V600">
            <v>0.063</v>
          </cell>
          <cell r="W600">
            <v>0.034</v>
          </cell>
          <cell r="X600">
            <v>0.052</v>
          </cell>
          <cell r="Y600">
            <v>0.004</v>
          </cell>
          <cell r="Z600">
            <v>0.058</v>
          </cell>
          <cell r="AA600">
            <v>0.015</v>
          </cell>
          <cell r="AB600">
            <v>0.043</v>
          </cell>
          <cell r="AC600">
            <v>0.153</v>
          </cell>
          <cell r="AD600">
            <v>0.322</v>
          </cell>
          <cell r="AE600">
            <v>0.026</v>
          </cell>
          <cell r="AF600">
            <v>0.915</v>
          </cell>
        </row>
        <row r="601">
          <cell r="A601" t="str">
            <v>142016</v>
          </cell>
          <cell r="B601" t="str">
            <v>OTHER</v>
          </cell>
          <cell r="C601" t="str">
            <v>OTHER</v>
          </cell>
          <cell r="D601">
            <v>14</v>
          </cell>
          <cell r="E601">
            <v>2016</v>
          </cell>
          <cell r="F601">
            <v>4.93</v>
          </cell>
          <cell r="G601">
            <v>0.658</v>
          </cell>
          <cell r="H601">
            <v>3.217</v>
          </cell>
          <cell r="I601">
            <v>1.652</v>
          </cell>
          <cell r="J601">
            <v>2.1</v>
          </cell>
          <cell r="K601">
            <v>0.16</v>
          </cell>
          <cell r="L601">
            <v>2.976</v>
          </cell>
          <cell r="M601">
            <v>1.631</v>
          </cell>
          <cell r="N601">
            <v>1.318</v>
          </cell>
          <cell r="O601">
            <v>4.966</v>
          </cell>
          <cell r="P601">
            <v>13.668</v>
          </cell>
          <cell r="Q601">
            <v>1.274</v>
          </cell>
          <cell r="R601">
            <v>38.552</v>
          </cell>
          <cell r="S601">
            <v>2.2600000000000002</v>
          </cell>
          <cell r="T601">
            <v>0.12</v>
          </cell>
          <cell r="U601">
            <v>0.019</v>
          </cell>
          <cell r="V601">
            <v>0.063</v>
          </cell>
          <cell r="W601">
            <v>0.034</v>
          </cell>
          <cell r="X601">
            <v>0.053</v>
          </cell>
          <cell r="Y601">
            <v>0.004</v>
          </cell>
          <cell r="Z601">
            <v>0.061</v>
          </cell>
          <cell r="AA601">
            <v>0.013</v>
          </cell>
          <cell r="AB601">
            <v>0.037</v>
          </cell>
          <cell r="AC601">
            <v>0.153</v>
          </cell>
          <cell r="AD601">
            <v>0.31</v>
          </cell>
          <cell r="AE601">
            <v>0.026</v>
          </cell>
          <cell r="AF601">
            <v>0.893</v>
          </cell>
        </row>
        <row r="602">
          <cell r="A602" t="str">
            <v>142017</v>
          </cell>
          <cell r="B602" t="str">
            <v>OTHER</v>
          </cell>
          <cell r="C602" t="str">
            <v>OTHER</v>
          </cell>
          <cell r="D602">
            <v>14</v>
          </cell>
          <cell r="E602">
            <v>2017</v>
          </cell>
          <cell r="F602">
            <v>4.97</v>
          </cell>
          <cell r="G602">
            <v>0.66</v>
          </cell>
          <cell r="H602">
            <v>3.245</v>
          </cell>
          <cell r="I602">
            <v>1.668</v>
          </cell>
          <cell r="J602">
            <v>2.138</v>
          </cell>
          <cell r="K602">
            <v>0.162</v>
          </cell>
          <cell r="L602">
            <v>2.996</v>
          </cell>
          <cell r="M602">
            <v>1.635</v>
          </cell>
          <cell r="N602">
            <v>1.359</v>
          </cell>
          <cell r="O602">
            <v>4.966</v>
          </cell>
          <cell r="P602">
            <v>13.777</v>
          </cell>
          <cell r="Q602">
            <v>1.284</v>
          </cell>
          <cell r="R602">
            <v>38.86</v>
          </cell>
          <cell r="S602">
            <v>2.3</v>
          </cell>
          <cell r="T602">
            <v>0.121</v>
          </cell>
          <cell r="U602">
            <v>0.019</v>
          </cell>
          <cell r="V602">
            <v>0.063</v>
          </cell>
          <cell r="W602">
            <v>0.034</v>
          </cell>
          <cell r="X602">
            <v>0.053</v>
          </cell>
          <cell r="Y602">
            <v>0.004</v>
          </cell>
          <cell r="Z602">
            <v>0.064</v>
          </cell>
          <cell r="AA602">
            <v>0.013</v>
          </cell>
          <cell r="AB602">
            <v>0.049</v>
          </cell>
          <cell r="AC602">
            <v>0.152</v>
          </cell>
          <cell r="AD602">
            <v>0.315</v>
          </cell>
          <cell r="AE602">
            <v>0.027</v>
          </cell>
          <cell r="AF602">
            <v>0.913</v>
          </cell>
        </row>
        <row r="603">
          <cell r="A603" t="str">
            <v>111975</v>
          </cell>
          <cell r="B603" t="str">
            <v>LADWP</v>
          </cell>
          <cell r="D603">
            <v>11</v>
          </cell>
          <cell r="E603">
            <v>1975</v>
          </cell>
          <cell r="F603">
            <v>9.722</v>
          </cell>
          <cell r="G603">
            <v>6.043</v>
          </cell>
          <cell r="H603">
            <v>34.724</v>
          </cell>
          <cell r="I603">
            <v>9.623</v>
          </cell>
          <cell r="J603">
            <v>35.687</v>
          </cell>
          <cell r="K603">
            <v>1.866</v>
          </cell>
          <cell r="L603">
            <v>24.409</v>
          </cell>
          <cell r="M603">
            <v>21.773</v>
          </cell>
          <cell r="N603">
            <v>13.324</v>
          </cell>
          <cell r="O603">
            <v>12.423</v>
          </cell>
          <cell r="P603">
            <v>39.225</v>
          </cell>
          <cell r="Q603">
            <v>67.797</v>
          </cell>
          <cell r="R603">
            <v>276.616</v>
          </cell>
          <cell r="S603">
            <v>37.553</v>
          </cell>
          <cell r="T603">
            <v>0.394</v>
          </cell>
          <cell r="U603">
            <v>0.202</v>
          </cell>
          <cell r="V603">
            <v>0.618</v>
          </cell>
          <cell r="W603">
            <v>0.115</v>
          </cell>
          <cell r="X603">
            <v>1.146</v>
          </cell>
          <cell r="Y603">
            <v>0.001</v>
          </cell>
          <cell r="Z603">
            <v>0.133</v>
          </cell>
          <cell r="AA603">
            <v>0.111</v>
          </cell>
          <cell r="AB603">
            <v>0.21</v>
          </cell>
          <cell r="AC603">
            <v>0.345</v>
          </cell>
          <cell r="AD603">
            <v>0.606</v>
          </cell>
          <cell r="AE603">
            <v>2.113</v>
          </cell>
          <cell r="AF603">
            <v>5.994</v>
          </cell>
        </row>
        <row r="604">
          <cell r="A604" t="str">
            <v>111976</v>
          </cell>
          <cell r="B604" t="str">
            <v>LADWP</v>
          </cell>
          <cell r="D604">
            <v>11</v>
          </cell>
          <cell r="E604">
            <v>1976</v>
          </cell>
          <cell r="F604">
            <v>10.346</v>
          </cell>
          <cell r="G604">
            <v>6.371</v>
          </cell>
          <cell r="H604">
            <v>35.658</v>
          </cell>
          <cell r="I604">
            <v>9.79</v>
          </cell>
          <cell r="J604">
            <v>37.328</v>
          </cell>
          <cell r="K604">
            <v>1.917</v>
          </cell>
          <cell r="L604">
            <v>24.45</v>
          </cell>
          <cell r="M604">
            <v>21.891</v>
          </cell>
          <cell r="N604">
            <v>13.451</v>
          </cell>
          <cell r="O604">
            <v>12.552</v>
          </cell>
          <cell r="P604">
            <v>39.885</v>
          </cell>
          <cell r="Q604">
            <v>69.053</v>
          </cell>
          <cell r="R604">
            <v>282.692</v>
          </cell>
          <cell r="S604">
            <v>39.245000000000005</v>
          </cell>
          <cell r="T604">
            <v>0.641</v>
          </cell>
          <cell r="U604">
            <v>0.334</v>
          </cell>
          <cell r="V604">
            <v>1.056</v>
          </cell>
          <cell r="W604">
            <v>0.203</v>
          </cell>
          <cell r="X604">
            <v>1.81</v>
          </cell>
          <cell r="Y604">
            <v>0.085</v>
          </cell>
          <cell r="Z604">
            <v>0.055</v>
          </cell>
          <cell r="AA604">
            <v>0.134</v>
          </cell>
          <cell r="AB604">
            <v>0.136</v>
          </cell>
          <cell r="AC604">
            <v>0.188</v>
          </cell>
          <cell r="AD604">
            <v>0.768</v>
          </cell>
          <cell r="AE604">
            <v>1.345</v>
          </cell>
          <cell r="AF604">
            <v>6.755</v>
          </cell>
        </row>
        <row r="605">
          <cell r="A605" t="str">
            <v>111977</v>
          </cell>
          <cell r="B605" t="str">
            <v>LADWP</v>
          </cell>
          <cell r="D605">
            <v>11</v>
          </cell>
          <cell r="E605">
            <v>1977</v>
          </cell>
          <cell r="F605">
            <v>10.801</v>
          </cell>
          <cell r="G605">
            <v>6.635</v>
          </cell>
          <cell r="H605">
            <v>36.478</v>
          </cell>
          <cell r="I605">
            <v>9.958</v>
          </cell>
          <cell r="J605">
            <v>38.181</v>
          </cell>
          <cell r="K605">
            <v>1.957</v>
          </cell>
          <cell r="L605">
            <v>24.524</v>
          </cell>
          <cell r="M605">
            <v>21.962</v>
          </cell>
          <cell r="N605">
            <v>13.629</v>
          </cell>
          <cell r="O605">
            <v>12.81</v>
          </cell>
          <cell r="P605">
            <v>40.966</v>
          </cell>
          <cell r="Q605">
            <v>69.798</v>
          </cell>
          <cell r="R605">
            <v>287.69899999999996</v>
          </cell>
          <cell r="S605">
            <v>40.138</v>
          </cell>
          <cell r="T605">
            <v>0.475</v>
          </cell>
          <cell r="U605">
            <v>0.271</v>
          </cell>
          <cell r="V605">
            <v>0.957</v>
          </cell>
          <cell r="W605">
            <v>0.208</v>
          </cell>
          <cell r="X605">
            <v>1.043</v>
          </cell>
          <cell r="Y605">
            <v>0.052</v>
          </cell>
          <cell r="Z605">
            <v>0.088</v>
          </cell>
          <cell r="AA605">
            <v>0.088</v>
          </cell>
          <cell r="AB605">
            <v>0.188</v>
          </cell>
          <cell r="AC605">
            <v>0.324</v>
          </cell>
          <cell r="AD605">
            <v>1.202</v>
          </cell>
          <cell r="AE605">
            <v>0.846</v>
          </cell>
          <cell r="AF605">
            <v>5.742</v>
          </cell>
        </row>
        <row r="606">
          <cell r="A606" t="str">
            <v>111978</v>
          </cell>
          <cell r="B606" t="str">
            <v>LADWP</v>
          </cell>
          <cell r="D606">
            <v>11</v>
          </cell>
          <cell r="E606">
            <v>1978</v>
          </cell>
          <cell r="F606">
            <v>11.336</v>
          </cell>
          <cell r="G606">
            <v>6.976</v>
          </cell>
          <cell r="H606">
            <v>37.305</v>
          </cell>
          <cell r="I606">
            <v>10.114</v>
          </cell>
          <cell r="J606">
            <v>39.327</v>
          </cell>
          <cell r="K606">
            <v>1.957</v>
          </cell>
          <cell r="L606">
            <v>24.611</v>
          </cell>
          <cell r="M606">
            <v>22.101</v>
          </cell>
          <cell r="N606">
            <v>13.772</v>
          </cell>
          <cell r="O606">
            <v>12.884</v>
          </cell>
          <cell r="P606">
            <v>41.634</v>
          </cell>
          <cell r="Q606">
            <v>70.298</v>
          </cell>
          <cell r="R606">
            <v>292.315</v>
          </cell>
          <cell r="S606">
            <v>41.284</v>
          </cell>
          <cell r="T606">
            <v>0.557</v>
          </cell>
          <cell r="U606">
            <v>0.348</v>
          </cell>
          <cell r="V606">
            <v>0.981</v>
          </cell>
          <cell r="W606">
            <v>0.202</v>
          </cell>
          <cell r="X606">
            <v>1.356</v>
          </cell>
          <cell r="Y606">
            <v>0.002</v>
          </cell>
          <cell r="Z606">
            <v>0.103</v>
          </cell>
          <cell r="AA606">
            <v>0.157</v>
          </cell>
          <cell r="AB606">
            <v>0.154</v>
          </cell>
          <cell r="AC606">
            <v>0.148</v>
          </cell>
          <cell r="AD606">
            <v>0.805</v>
          </cell>
          <cell r="AE606">
            <v>0.612</v>
          </cell>
          <cell r="AF606">
            <v>5.425</v>
          </cell>
        </row>
        <row r="607">
          <cell r="A607" t="str">
            <v>111979</v>
          </cell>
          <cell r="B607" t="str">
            <v>LADWP</v>
          </cell>
          <cell r="D607">
            <v>11</v>
          </cell>
          <cell r="E607">
            <v>1979</v>
          </cell>
          <cell r="F607">
            <v>12.249</v>
          </cell>
          <cell r="G607">
            <v>7.402</v>
          </cell>
          <cell r="H607">
            <v>38.226</v>
          </cell>
          <cell r="I607">
            <v>10.264</v>
          </cell>
          <cell r="J607">
            <v>41.185</v>
          </cell>
          <cell r="K607">
            <v>1.995</v>
          </cell>
          <cell r="L607">
            <v>24.706</v>
          </cell>
          <cell r="M607">
            <v>22.292</v>
          </cell>
          <cell r="N607">
            <v>14.021</v>
          </cell>
          <cell r="O607">
            <v>13.085</v>
          </cell>
          <cell r="P607">
            <v>42.635</v>
          </cell>
          <cell r="Q607">
            <v>71.495</v>
          </cell>
          <cell r="R607">
            <v>299.55499999999995</v>
          </cell>
          <cell r="S607">
            <v>43.18</v>
          </cell>
          <cell r="T607">
            <v>0.937</v>
          </cell>
          <cell r="U607">
            <v>0.435</v>
          </cell>
          <cell r="V607">
            <v>1.093</v>
          </cell>
          <cell r="W607">
            <v>0.201</v>
          </cell>
          <cell r="X607">
            <v>2.093</v>
          </cell>
          <cell r="Y607">
            <v>0.065</v>
          </cell>
          <cell r="Z607">
            <v>0.114</v>
          </cell>
          <cell r="AA607">
            <v>0.212</v>
          </cell>
          <cell r="AB607">
            <v>0.262</v>
          </cell>
          <cell r="AC607">
            <v>0.283</v>
          </cell>
          <cell r="AD607">
            <v>1.153</v>
          </cell>
          <cell r="AE607">
            <v>1.324</v>
          </cell>
          <cell r="AF607">
            <v>8.172</v>
          </cell>
        </row>
        <row r="608">
          <cell r="A608" t="str">
            <v>111980</v>
          </cell>
          <cell r="B608" t="str">
            <v>LADWP</v>
          </cell>
          <cell r="D608">
            <v>11</v>
          </cell>
          <cell r="E608">
            <v>1980</v>
          </cell>
          <cell r="F608">
            <v>13.621</v>
          </cell>
          <cell r="G608">
            <v>7.862</v>
          </cell>
          <cell r="H608">
            <v>39.819</v>
          </cell>
          <cell r="I608">
            <v>10.585</v>
          </cell>
          <cell r="J608">
            <v>43.151</v>
          </cell>
          <cell r="K608">
            <v>1.995</v>
          </cell>
          <cell r="L608">
            <v>24.823</v>
          </cell>
          <cell r="M608">
            <v>22.64</v>
          </cell>
          <cell r="N608">
            <v>14.202</v>
          </cell>
          <cell r="O608">
            <v>13.085</v>
          </cell>
          <cell r="P608">
            <v>43.496</v>
          </cell>
          <cell r="Q608">
            <v>74.806</v>
          </cell>
          <cell r="R608">
            <v>310.08500000000004</v>
          </cell>
          <cell r="S608">
            <v>45.146</v>
          </cell>
          <cell r="T608">
            <v>1.4</v>
          </cell>
          <cell r="U608">
            <v>0.47</v>
          </cell>
          <cell r="V608">
            <v>1.785</v>
          </cell>
          <cell r="W608">
            <v>0.377</v>
          </cell>
          <cell r="X608">
            <v>2.229</v>
          </cell>
          <cell r="Y608">
            <v>0.016</v>
          </cell>
          <cell r="Z608">
            <v>0.136</v>
          </cell>
          <cell r="AA608">
            <v>0.37</v>
          </cell>
          <cell r="AB608">
            <v>0.193</v>
          </cell>
          <cell r="AC608">
            <v>0.013</v>
          </cell>
          <cell r="AD608">
            <v>1.034</v>
          </cell>
          <cell r="AE608">
            <v>3.455</v>
          </cell>
          <cell r="AF608">
            <v>11.478</v>
          </cell>
        </row>
        <row r="609">
          <cell r="A609" t="str">
            <v>111981</v>
          </cell>
          <cell r="B609" t="str">
            <v>LADWP</v>
          </cell>
          <cell r="D609">
            <v>11</v>
          </cell>
          <cell r="E609">
            <v>1981</v>
          </cell>
          <cell r="F609">
            <v>14.768</v>
          </cell>
          <cell r="G609">
            <v>8.178</v>
          </cell>
          <cell r="H609">
            <v>40.975</v>
          </cell>
          <cell r="I609">
            <v>10.802</v>
          </cell>
          <cell r="J609">
            <v>44.8</v>
          </cell>
          <cell r="K609">
            <v>2.016</v>
          </cell>
          <cell r="L609">
            <v>24.888</v>
          </cell>
          <cell r="M609">
            <v>22.822</v>
          </cell>
          <cell r="N609">
            <v>14.347</v>
          </cell>
          <cell r="O609">
            <v>13.49</v>
          </cell>
          <cell r="P609">
            <v>44.244</v>
          </cell>
          <cell r="Q609">
            <v>78.418</v>
          </cell>
          <cell r="R609">
            <v>319.74800000000005</v>
          </cell>
          <cell r="S609">
            <v>46.815999999999995</v>
          </cell>
          <cell r="T609">
            <v>1.179</v>
          </cell>
          <cell r="U609">
            <v>0.326</v>
          </cell>
          <cell r="V609">
            <v>1.372</v>
          </cell>
          <cell r="W609">
            <v>0.281</v>
          </cell>
          <cell r="X609">
            <v>1.941</v>
          </cell>
          <cell r="Y609">
            <v>0.041</v>
          </cell>
          <cell r="Z609">
            <v>0.087</v>
          </cell>
          <cell r="AA609">
            <v>0.207</v>
          </cell>
          <cell r="AB609">
            <v>0.16</v>
          </cell>
          <cell r="AC609">
            <v>0.585</v>
          </cell>
          <cell r="AD609">
            <v>0.94</v>
          </cell>
          <cell r="AE609">
            <v>3.776</v>
          </cell>
          <cell r="AF609">
            <v>10.895</v>
          </cell>
        </row>
        <row r="610">
          <cell r="A610" t="str">
            <v>111982</v>
          </cell>
          <cell r="B610" t="str">
            <v>LADWP</v>
          </cell>
          <cell r="D610">
            <v>11</v>
          </cell>
          <cell r="E610">
            <v>1982</v>
          </cell>
          <cell r="F610">
            <v>15.729</v>
          </cell>
          <cell r="G610">
            <v>8.5</v>
          </cell>
          <cell r="H610">
            <v>42</v>
          </cell>
          <cell r="I610">
            <v>11</v>
          </cell>
          <cell r="J610">
            <v>46</v>
          </cell>
          <cell r="K610">
            <v>2.016</v>
          </cell>
          <cell r="L610">
            <v>25</v>
          </cell>
          <cell r="M610">
            <v>23</v>
          </cell>
          <cell r="N610">
            <v>14.5</v>
          </cell>
          <cell r="O610">
            <v>13.89</v>
          </cell>
          <cell r="P610">
            <v>45</v>
          </cell>
          <cell r="Q610">
            <v>81.69</v>
          </cell>
          <cell r="R610">
            <v>328.325</v>
          </cell>
          <cell r="S610">
            <v>48.016</v>
          </cell>
          <cell r="T610">
            <v>0.996</v>
          </cell>
          <cell r="U610">
            <v>0.334</v>
          </cell>
          <cell r="V610">
            <v>1.265</v>
          </cell>
          <cell r="W610">
            <v>0.269</v>
          </cell>
          <cell r="X610">
            <v>1.523</v>
          </cell>
          <cell r="Y610">
            <v>0.005</v>
          </cell>
          <cell r="Z610">
            <v>0.135</v>
          </cell>
          <cell r="AA610">
            <v>0.206</v>
          </cell>
          <cell r="AB610">
            <v>0.169</v>
          </cell>
          <cell r="AC610">
            <v>0.513</v>
          </cell>
          <cell r="AD610">
            <v>0.971</v>
          </cell>
          <cell r="AE610">
            <v>3.458</v>
          </cell>
          <cell r="AF610">
            <v>9.844</v>
          </cell>
        </row>
        <row r="611">
          <cell r="A611" t="str">
            <v>111983</v>
          </cell>
          <cell r="B611" t="str">
            <v>LADWP</v>
          </cell>
          <cell r="D611">
            <v>11</v>
          </cell>
          <cell r="E611">
            <v>1983</v>
          </cell>
          <cell r="F611">
            <v>16.503</v>
          </cell>
          <cell r="G611">
            <v>8.743</v>
          </cell>
          <cell r="H611">
            <v>42.575</v>
          </cell>
          <cell r="I611">
            <v>11.099</v>
          </cell>
          <cell r="J611">
            <v>46.694</v>
          </cell>
          <cell r="K611">
            <v>2.016</v>
          </cell>
          <cell r="L611">
            <v>25.15</v>
          </cell>
          <cell r="M611">
            <v>23.207</v>
          </cell>
          <cell r="N611">
            <v>14.703</v>
          </cell>
          <cell r="O611">
            <v>14.226</v>
          </cell>
          <cell r="P611">
            <v>45.639</v>
          </cell>
          <cell r="Q611">
            <v>87.337</v>
          </cell>
          <cell r="R611">
            <v>337.892</v>
          </cell>
          <cell r="S611">
            <v>48.71</v>
          </cell>
          <cell r="T611">
            <v>0.814</v>
          </cell>
          <cell r="U611">
            <v>0.256</v>
          </cell>
          <cell r="V611">
            <v>0.841</v>
          </cell>
          <cell r="W611">
            <v>0.178</v>
          </cell>
          <cell r="X611">
            <v>1.051</v>
          </cell>
          <cell r="Y611">
            <v>0.019</v>
          </cell>
          <cell r="Z611">
            <v>0.176</v>
          </cell>
          <cell r="AA611">
            <v>0.237</v>
          </cell>
          <cell r="AB611">
            <v>0.221</v>
          </cell>
          <cell r="AC611">
            <v>0.46</v>
          </cell>
          <cell r="AD611">
            <v>0.879</v>
          </cell>
          <cell r="AE611">
            <v>5.856</v>
          </cell>
          <cell r="AF611">
            <v>10.988</v>
          </cell>
        </row>
        <row r="612">
          <cell r="A612" t="str">
            <v>111984</v>
          </cell>
          <cell r="B612" t="str">
            <v>LADWP</v>
          </cell>
          <cell r="D612">
            <v>11</v>
          </cell>
          <cell r="E612">
            <v>1984</v>
          </cell>
          <cell r="F612">
            <v>17.489</v>
          </cell>
          <cell r="G612">
            <v>8.963</v>
          </cell>
          <cell r="H612">
            <v>43.191</v>
          </cell>
          <cell r="I612">
            <v>11.225</v>
          </cell>
          <cell r="J612">
            <v>46.915</v>
          </cell>
          <cell r="K612">
            <v>2.024</v>
          </cell>
          <cell r="L612">
            <v>25.199</v>
          </cell>
          <cell r="M612">
            <v>23.296</v>
          </cell>
          <cell r="N612">
            <v>14.801</v>
          </cell>
          <cell r="O612">
            <v>14.647</v>
          </cell>
          <cell r="P612">
            <v>45.978</v>
          </cell>
          <cell r="Q612">
            <v>93.596</v>
          </cell>
          <cell r="R612">
            <v>347.32399999999996</v>
          </cell>
          <cell r="S612">
            <v>48.939</v>
          </cell>
          <cell r="T612">
            <v>1.029</v>
          </cell>
          <cell r="U612">
            <v>0.235</v>
          </cell>
          <cell r="V612">
            <v>0.911</v>
          </cell>
          <cell r="W612">
            <v>0.214</v>
          </cell>
          <cell r="X612">
            <v>0.613</v>
          </cell>
          <cell r="Y612">
            <v>0.054</v>
          </cell>
          <cell r="Z612">
            <v>0.078</v>
          </cell>
          <cell r="AA612">
            <v>0.123</v>
          </cell>
          <cell r="AB612">
            <v>0.117</v>
          </cell>
          <cell r="AC612">
            <v>0.558</v>
          </cell>
          <cell r="AD612">
            <v>0.606</v>
          </cell>
          <cell r="AE612">
            <v>6.496</v>
          </cell>
          <cell r="AF612">
            <v>11.033999999999999</v>
          </cell>
        </row>
        <row r="613">
          <cell r="A613" t="str">
            <v>111985</v>
          </cell>
          <cell r="B613" t="str">
            <v>LADWP</v>
          </cell>
          <cell r="D613">
            <v>11</v>
          </cell>
          <cell r="E613">
            <v>1985</v>
          </cell>
          <cell r="F613">
            <v>18.044</v>
          </cell>
          <cell r="G613">
            <v>9.034</v>
          </cell>
          <cell r="H613">
            <v>44.092</v>
          </cell>
          <cell r="I613">
            <v>11.435</v>
          </cell>
          <cell r="J613">
            <v>46.915</v>
          </cell>
          <cell r="K613">
            <v>2.024</v>
          </cell>
          <cell r="L613">
            <v>25.199</v>
          </cell>
          <cell r="M613">
            <v>23.303</v>
          </cell>
          <cell r="N613">
            <v>14.886</v>
          </cell>
          <cell r="O613">
            <v>15.7</v>
          </cell>
          <cell r="P613">
            <v>46.288</v>
          </cell>
          <cell r="Q613">
            <v>97.506</v>
          </cell>
          <cell r="R613">
            <v>354.42600000000004</v>
          </cell>
          <cell r="S613">
            <v>48.939</v>
          </cell>
          <cell r="T613">
            <v>0.604</v>
          </cell>
          <cell r="U613">
            <v>0.087</v>
          </cell>
          <cell r="V613">
            <v>1.226</v>
          </cell>
          <cell r="W613">
            <v>0.306</v>
          </cell>
          <cell r="X613">
            <v>0.374</v>
          </cell>
          <cell r="Y613">
            <v>0.01</v>
          </cell>
          <cell r="Z613">
            <v>0.023</v>
          </cell>
          <cell r="AA613">
            <v>0.044</v>
          </cell>
          <cell r="AB613">
            <v>0.106</v>
          </cell>
          <cell r="AC613">
            <v>1.204</v>
          </cell>
          <cell r="AD613">
            <v>0.606</v>
          </cell>
          <cell r="AE613">
            <v>4.177</v>
          </cell>
          <cell r="AF613">
            <v>8.767</v>
          </cell>
        </row>
        <row r="614">
          <cell r="A614" t="str">
            <v>111986</v>
          </cell>
          <cell r="B614" t="str">
            <v>LADWP</v>
          </cell>
          <cell r="D614">
            <v>11</v>
          </cell>
          <cell r="E614">
            <v>1986</v>
          </cell>
          <cell r="F614">
            <v>18.89</v>
          </cell>
          <cell r="G614">
            <v>9.187</v>
          </cell>
          <cell r="H614">
            <v>45.508</v>
          </cell>
          <cell r="I614">
            <v>11.76</v>
          </cell>
          <cell r="J614">
            <v>47.208</v>
          </cell>
          <cell r="K614">
            <v>2.024</v>
          </cell>
          <cell r="L614">
            <v>25.199</v>
          </cell>
          <cell r="M614">
            <v>23.33</v>
          </cell>
          <cell r="N614">
            <v>14.947</v>
          </cell>
          <cell r="O614">
            <v>16.238</v>
          </cell>
          <cell r="P614">
            <v>46.889</v>
          </cell>
          <cell r="Q614">
            <v>102.247</v>
          </cell>
          <cell r="R614">
            <v>363.427</v>
          </cell>
          <cell r="S614">
            <v>49.232</v>
          </cell>
          <cell r="T614">
            <v>0.9</v>
          </cell>
          <cell r="U614">
            <v>0.171</v>
          </cell>
          <cell r="V614">
            <v>1.775</v>
          </cell>
          <cell r="W614">
            <v>0.432</v>
          </cell>
          <cell r="X614">
            <v>0.819</v>
          </cell>
          <cell r="Y614">
            <v>0.002</v>
          </cell>
          <cell r="Z614">
            <v>0.028</v>
          </cell>
          <cell r="AA614">
            <v>0.068</v>
          </cell>
          <cell r="AB614">
            <v>0.084</v>
          </cell>
          <cell r="AC614">
            <v>0.704</v>
          </cell>
          <cell r="AD614">
            <v>0.928</v>
          </cell>
          <cell r="AE614">
            <v>5.038</v>
          </cell>
          <cell r="AF614">
            <v>10.948999999999998</v>
          </cell>
        </row>
        <row r="615">
          <cell r="A615" t="str">
            <v>111987</v>
          </cell>
          <cell r="B615" t="str">
            <v>LADWP</v>
          </cell>
          <cell r="D615">
            <v>11</v>
          </cell>
          <cell r="E615">
            <v>1987</v>
          </cell>
          <cell r="F615">
            <v>19.691</v>
          </cell>
          <cell r="G615">
            <v>9.332</v>
          </cell>
          <cell r="H615">
            <v>47.012</v>
          </cell>
          <cell r="I615">
            <v>12.106</v>
          </cell>
          <cell r="J615">
            <v>47.555</v>
          </cell>
          <cell r="K615">
            <v>2.024</v>
          </cell>
          <cell r="L615">
            <v>25.199</v>
          </cell>
          <cell r="M615">
            <v>23.363</v>
          </cell>
          <cell r="N615">
            <v>14.995</v>
          </cell>
          <cell r="O615">
            <v>16.691</v>
          </cell>
          <cell r="P615">
            <v>47.521</v>
          </cell>
          <cell r="Q615">
            <v>106.414</v>
          </cell>
          <cell r="R615">
            <v>371.903</v>
          </cell>
          <cell r="S615">
            <v>49.579</v>
          </cell>
          <cell r="T615">
            <v>0.862</v>
          </cell>
          <cell r="U615">
            <v>0.165</v>
          </cell>
          <cell r="V615">
            <v>1.898</v>
          </cell>
          <cell r="W615">
            <v>0.462</v>
          </cell>
          <cell r="X615">
            <v>0.859</v>
          </cell>
          <cell r="Y615">
            <v>0.001</v>
          </cell>
          <cell r="Z615">
            <v>0.036</v>
          </cell>
          <cell r="AA615">
            <v>0.077</v>
          </cell>
          <cell r="AB615">
            <v>0.074</v>
          </cell>
          <cell r="AC615">
            <v>0.633</v>
          </cell>
          <cell r="AD615">
            <v>0.996</v>
          </cell>
          <cell r="AE615">
            <v>4.502</v>
          </cell>
          <cell r="AF615">
            <v>10.565000000000001</v>
          </cell>
        </row>
        <row r="616">
          <cell r="A616" t="str">
            <v>111988</v>
          </cell>
          <cell r="B616" t="str">
            <v>LADWP</v>
          </cell>
          <cell r="D616">
            <v>11</v>
          </cell>
          <cell r="E616">
            <v>1988</v>
          </cell>
          <cell r="F616">
            <v>20.187</v>
          </cell>
          <cell r="G616">
            <v>9.472</v>
          </cell>
          <cell r="H616">
            <v>48.568</v>
          </cell>
          <cell r="I616">
            <v>12.461</v>
          </cell>
          <cell r="J616">
            <v>47.912</v>
          </cell>
          <cell r="K616">
            <v>2.024</v>
          </cell>
          <cell r="L616">
            <v>25.199</v>
          </cell>
          <cell r="M616">
            <v>23.386</v>
          </cell>
          <cell r="N616">
            <v>15.026</v>
          </cell>
          <cell r="O616">
            <v>17.284</v>
          </cell>
          <cell r="P616">
            <v>48.527</v>
          </cell>
          <cell r="Q616">
            <v>109.174</v>
          </cell>
          <cell r="R616">
            <v>379.22</v>
          </cell>
          <cell r="S616">
            <v>49.936</v>
          </cell>
          <cell r="T616">
            <v>0.563</v>
          </cell>
          <cell r="U616">
            <v>0.163</v>
          </cell>
          <cell r="V616">
            <v>1.988</v>
          </cell>
          <cell r="W616">
            <v>0.484</v>
          </cell>
          <cell r="X616">
            <v>0.913</v>
          </cell>
          <cell r="Y616">
            <v>0.016</v>
          </cell>
          <cell r="Z616">
            <v>0.044</v>
          </cell>
          <cell r="AA616">
            <v>0.072</v>
          </cell>
          <cell r="AB616">
            <v>0.059</v>
          </cell>
          <cell r="AC616">
            <v>0.788</v>
          </cell>
          <cell r="AD616">
            <v>1.406</v>
          </cell>
          <cell r="AE616">
            <v>3.132</v>
          </cell>
          <cell r="AF616">
            <v>9.628</v>
          </cell>
        </row>
        <row r="617">
          <cell r="A617" t="str">
            <v>111989</v>
          </cell>
          <cell r="B617" t="str">
            <v>LADWP</v>
          </cell>
          <cell r="D617">
            <v>11</v>
          </cell>
          <cell r="E617">
            <v>1989</v>
          </cell>
          <cell r="F617">
            <v>20.757</v>
          </cell>
          <cell r="G617">
            <v>9.655</v>
          </cell>
          <cell r="H617">
            <v>49.671</v>
          </cell>
          <cell r="I617">
            <v>12.685</v>
          </cell>
          <cell r="J617">
            <v>48.537</v>
          </cell>
          <cell r="K617">
            <v>2.024</v>
          </cell>
          <cell r="L617">
            <v>25.205</v>
          </cell>
          <cell r="M617">
            <v>23.457</v>
          </cell>
          <cell r="N617">
            <v>15.082</v>
          </cell>
          <cell r="O617">
            <v>18.388</v>
          </cell>
          <cell r="P617">
            <v>49.503</v>
          </cell>
          <cell r="Q617">
            <v>112.006</v>
          </cell>
          <cell r="R617">
            <v>386.97</v>
          </cell>
          <cell r="S617">
            <v>50.561</v>
          </cell>
          <cell r="T617">
            <v>0.644</v>
          </cell>
          <cell r="U617">
            <v>0.208</v>
          </cell>
          <cell r="V617">
            <v>1.574</v>
          </cell>
          <cell r="W617">
            <v>0.363</v>
          </cell>
          <cell r="X617">
            <v>1.225</v>
          </cell>
          <cell r="Y617">
            <v>0.006</v>
          </cell>
          <cell r="Z617">
            <v>0.061</v>
          </cell>
          <cell r="AA617">
            <v>0.125</v>
          </cell>
          <cell r="AB617">
            <v>0.086</v>
          </cell>
          <cell r="AC617">
            <v>1.314</v>
          </cell>
          <cell r="AD617">
            <v>1.416</v>
          </cell>
          <cell r="AE617">
            <v>3.248</v>
          </cell>
          <cell r="AF617">
            <v>10.27</v>
          </cell>
        </row>
        <row r="618">
          <cell r="A618" t="str">
            <v>111990</v>
          </cell>
          <cell r="B618" t="str">
            <v>LADWP</v>
          </cell>
          <cell r="D618">
            <v>11</v>
          </cell>
          <cell r="E618">
            <v>1990</v>
          </cell>
          <cell r="F618">
            <v>21.445</v>
          </cell>
          <cell r="G618">
            <v>9.819</v>
          </cell>
          <cell r="H618">
            <v>50.719</v>
          </cell>
          <cell r="I618">
            <v>12.899</v>
          </cell>
          <cell r="J618">
            <v>48.956</v>
          </cell>
          <cell r="K618">
            <v>2.024</v>
          </cell>
          <cell r="L618">
            <v>25.254</v>
          </cell>
          <cell r="M618">
            <v>23.517</v>
          </cell>
          <cell r="N618">
            <v>15.15</v>
          </cell>
          <cell r="O618">
            <v>18.683</v>
          </cell>
          <cell r="P618">
            <v>50.238</v>
          </cell>
          <cell r="Q618">
            <v>115.598</v>
          </cell>
          <cell r="R618">
            <v>394.302</v>
          </cell>
          <cell r="S618">
            <v>50.980000000000004</v>
          </cell>
          <cell r="T618">
            <v>0.77</v>
          </cell>
          <cell r="U618">
            <v>0.192</v>
          </cell>
          <cell r="V618">
            <v>1.559</v>
          </cell>
          <cell r="W618">
            <v>0.365</v>
          </cell>
          <cell r="X618">
            <v>1.064</v>
          </cell>
          <cell r="Y618">
            <v>0.009</v>
          </cell>
          <cell r="Z618">
            <v>0.097</v>
          </cell>
          <cell r="AA618">
            <v>0.119</v>
          </cell>
          <cell r="AB618">
            <v>0.101</v>
          </cell>
          <cell r="AC618">
            <v>0.522</v>
          </cell>
          <cell r="AD618">
            <v>1.216</v>
          </cell>
          <cell r="AE618">
            <v>4.054</v>
          </cell>
          <cell r="AF618">
            <v>10.068000000000001</v>
          </cell>
        </row>
        <row r="619">
          <cell r="A619" t="str">
            <v>111991</v>
          </cell>
          <cell r="B619" t="str">
            <v>LADWP</v>
          </cell>
          <cell r="D619">
            <v>11</v>
          </cell>
          <cell r="E619">
            <v>1991</v>
          </cell>
          <cell r="F619">
            <v>22.135</v>
          </cell>
          <cell r="G619">
            <v>9.962</v>
          </cell>
          <cell r="H619">
            <v>52.27</v>
          </cell>
          <cell r="I619">
            <v>13.245</v>
          </cell>
          <cell r="J619">
            <v>49.274</v>
          </cell>
          <cell r="K619">
            <v>2.024</v>
          </cell>
          <cell r="L619">
            <v>25.295</v>
          </cell>
          <cell r="M619">
            <v>23.561</v>
          </cell>
          <cell r="N619">
            <v>15.218</v>
          </cell>
          <cell r="O619">
            <v>19.103</v>
          </cell>
          <cell r="P619">
            <v>50.841</v>
          </cell>
          <cell r="Q619">
            <v>118.732</v>
          </cell>
          <cell r="R619">
            <v>401.6600000000001</v>
          </cell>
          <cell r="S619">
            <v>51.298</v>
          </cell>
          <cell r="T619">
            <v>0.779</v>
          </cell>
          <cell r="U619">
            <v>0.174</v>
          </cell>
          <cell r="V619">
            <v>2.102</v>
          </cell>
          <cell r="W619">
            <v>0.51</v>
          </cell>
          <cell r="X619">
            <v>1.007</v>
          </cell>
          <cell r="Y619">
            <v>0.005</v>
          </cell>
          <cell r="Z619">
            <v>0.094</v>
          </cell>
          <cell r="AA619">
            <v>0.108</v>
          </cell>
          <cell r="AB619">
            <v>0.105</v>
          </cell>
          <cell r="AC619">
            <v>0.661</v>
          </cell>
          <cell r="AD619">
            <v>1.128</v>
          </cell>
          <cell r="AE619">
            <v>3.65</v>
          </cell>
          <cell r="AF619">
            <v>10.323</v>
          </cell>
        </row>
        <row r="620">
          <cell r="A620" t="str">
            <v>111992</v>
          </cell>
          <cell r="B620" t="str">
            <v>LADWP</v>
          </cell>
          <cell r="D620">
            <v>11</v>
          </cell>
          <cell r="E620">
            <v>1992</v>
          </cell>
          <cell r="F620">
            <v>22.52</v>
          </cell>
          <cell r="G620">
            <v>10.044</v>
          </cell>
          <cell r="H620">
            <v>52.839</v>
          </cell>
          <cell r="I620">
            <v>13.35</v>
          </cell>
          <cell r="J620">
            <v>49.274</v>
          </cell>
          <cell r="K620">
            <v>2.024</v>
          </cell>
          <cell r="L620">
            <v>25.325</v>
          </cell>
          <cell r="M620">
            <v>23.57</v>
          </cell>
          <cell r="N620">
            <v>15.266</v>
          </cell>
          <cell r="O620">
            <v>19.453</v>
          </cell>
          <cell r="P620">
            <v>51.236</v>
          </cell>
          <cell r="Q620">
            <v>120.823</v>
          </cell>
          <cell r="R620">
            <v>405.72399999999993</v>
          </cell>
          <cell r="S620">
            <v>51.298</v>
          </cell>
          <cell r="T620">
            <v>0.483</v>
          </cell>
          <cell r="U620">
            <v>0.116</v>
          </cell>
          <cell r="V620">
            <v>1.163</v>
          </cell>
          <cell r="W620">
            <v>0.28</v>
          </cell>
          <cell r="X620">
            <v>0.607</v>
          </cell>
          <cell r="Y620">
            <v>0.027</v>
          </cell>
          <cell r="Z620">
            <v>0.087</v>
          </cell>
          <cell r="AA620">
            <v>0.08</v>
          </cell>
          <cell r="AB620">
            <v>0.088</v>
          </cell>
          <cell r="AC620">
            <v>0.606</v>
          </cell>
          <cell r="AD620">
            <v>0.964</v>
          </cell>
          <cell r="AE620">
            <v>2.662</v>
          </cell>
          <cell r="AF620">
            <v>7.163</v>
          </cell>
        </row>
        <row r="621">
          <cell r="A621" t="str">
            <v>111993</v>
          </cell>
          <cell r="B621" t="str">
            <v>LADWP</v>
          </cell>
          <cell r="D621">
            <v>11</v>
          </cell>
          <cell r="E621">
            <v>1993</v>
          </cell>
          <cell r="F621">
            <v>22.767</v>
          </cell>
          <cell r="G621">
            <v>10.076</v>
          </cell>
          <cell r="H621">
            <v>53.23</v>
          </cell>
          <cell r="I621">
            <v>13.418</v>
          </cell>
          <cell r="J621">
            <v>49.274</v>
          </cell>
          <cell r="K621">
            <v>2.024</v>
          </cell>
          <cell r="L621">
            <v>25.329</v>
          </cell>
          <cell r="M621">
            <v>23.586</v>
          </cell>
          <cell r="N621">
            <v>15.279</v>
          </cell>
          <cell r="O621">
            <v>19.453</v>
          </cell>
          <cell r="P621">
            <v>52.398</v>
          </cell>
          <cell r="Q621">
            <v>120.823</v>
          </cell>
          <cell r="R621">
            <v>407.657</v>
          </cell>
          <cell r="S621">
            <v>51.298</v>
          </cell>
          <cell r="T621">
            <v>0.354</v>
          </cell>
          <cell r="U621">
            <v>0.07</v>
          </cell>
          <cell r="V621">
            <v>1.025</v>
          </cell>
          <cell r="W621">
            <v>0.255</v>
          </cell>
          <cell r="X621">
            <v>0.318</v>
          </cell>
          <cell r="Y621">
            <v>0.061</v>
          </cell>
          <cell r="Z621">
            <v>0.066</v>
          </cell>
          <cell r="AA621">
            <v>0.094</v>
          </cell>
          <cell r="AB621">
            <v>0.057</v>
          </cell>
          <cell r="AC621">
            <v>0.125</v>
          </cell>
          <cell r="AD621">
            <v>1.778</v>
          </cell>
          <cell r="AE621">
            <v>0.469</v>
          </cell>
          <cell r="AF621">
            <v>4.672</v>
          </cell>
        </row>
        <row r="622">
          <cell r="A622" t="str">
            <v>111994</v>
          </cell>
          <cell r="B622" t="str">
            <v>LADWP</v>
          </cell>
          <cell r="D622">
            <v>11</v>
          </cell>
          <cell r="E622">
            <v>1994</v>
          </cell>
          <cell r="F622">
            <v>22.975</v>
          </cell>
          <cell r="G622">
            <v>10.095</v>
          </cell>
          <cell r="H622">
            <v>53.588</v>
          </cell>
          <cell r="I622">
            <v>13.482</v>
          </cell>
          <cell r="J622">
            <v>49.274</v>
          </cell>
          <cell r="K622">
            <v>2.024</v>
          </cell>
          <cell r="L622">
            <v>25.329</v>
          </cell>
          <cell r="M622">
            <v>23.586</v>
          </cell>
          <cell r="N622">
            <v>15.297</v>
          </cell>
          <cell r="O622">
            <v>19.453</v>
          </cell>
          <cell r="P622">
            <v>52.771</v>
          </cell>
          <cell r="Q622">
            <v>120.823</v>
          </cell>
          <cell r="R622">
            <v>408.697</v>
          </cell>
          <cell r="S622">
            <v>51.298</v>
          </cell>
          <cell r="T622">
            <v>0.324</v>
          </cell>
          <cell r="U622">
            <v>0.06</v>
          </cell>
          <cell r="V622">
            <v>1.032</v>
          </cell>
          <cell r="W622">
            <v>0.263</v>
          </cell>
          <cell r="X622">
            <v>0.184</v>
          </cell>
          <cell r="Y622">
            <v>0.042</v>
          </cell>
          <cell r="Z622">
            <v>0.056</v>
          </cell>
          <cell r="AA622">
            <v>0.072</v>
          </cell>
          <cell r="AB622">
            <v>0.067</v>
          </cell>
          <cell r="AC622">
            <v>0.036</v>
          </cell>
          <cell r="AD622">
            <v>1.035</v>
          </cell>
          <cell r="AE622">
            <v>0.441</v>
          </cell>
          <cell r="AF622">
            <v>3.612</v>
          </cell>
        </row>
        <row r="623">
          <cell r="A623" t="str">
            <v>111995</v>
          </cell>
          <cell r="B623" t="str">
            <v>LADWP</v>
          </cell>
          <cell r="D623">
            <v>11</v>
          </cell>
          <cell r="E623">
            <v>1995</v>
          </cell>
          <cell r="F623">
            <v>23.089</v>
          </cell>
          <cell r="G623">
            <v>10.095</v>
          </cell>
          <cell r="H623">
            <v>53.588</v>
          </cell>
          <cell r="I623">
            <v>13.482</v>
          </cell>
          <cell r="J623">
            <v>49.274</v>
          </cell>
          <cell r="K623">
            <v>2.024</v>
          </cell>
          <cell r="L623">
            <v>25.329</v>
          </cell>
          <cell r="M623">
            <v>23.586</v>
          </cell>
          <cell r="N623">
            <v>15.297</v>
          </cell>
          <cell r="O623">
            <v>19.453</v>
          </cell>
          <cell r="P623">
            <v>52.771</v>
          </cell>
          <cell r="Q623">
            <v>120.823</v>
          </cell>
          <cell r="R623">
            <v>408.811</v>
          </cell>
          <cell r="S623">
            <v>51.298</v>
          </cell>
          <cell r="T623">
            <v>0.238</v>
          </cell>
          <cell r="U623">
            <v>0.038</v>
          </cell>
          <cell r="V623">
            <v>0.582</v>
          </cell>
          <cell r="W623">
            <v>0.148</v>
          </cell>
          <cell r="X623">
            <v>0.118</v>
          </cell>
          <cell r="Y623">
            <v>0.054</v>
          </cell>
          <cell r="Z623">
            <v>0.086</v>
          </cell>
          <cell r="AA623">
            <v>0.034</v>
          </cell>
          <cell r="AB623">
            <v>0.031</v>
          </cell>
          <cell r="AC623">
            <v>0.042</v>
          </cell>
          <cell r="AD623">
            <v>0.404</v>
          </cell>
          <cell r="AE623">
            <v>0.456</v>
          </cell>
          <cell r="AF623">
            <v>2.231</v>
          </cell>
        </row>
        <row r="624">
          <cell r="A624" t="str">
            <v>111996</v>
          </cell>
          <cell r="B624" t="str">
            <v>LADWP</v>
          </cell>
          <cell r="D624">
            <v>11</v>
          </cell>
          <cell r="E624">
            <v>1996</v>
          </cell>
          <cell r="F624">
            <v>23.205</v>
          </cell>
          <cell r="G624">
            <v>10.112</v>
          </cell>
          <cell r="H624">
            <v>53.588</v>
          </cell>
          <cell r="I624">
            <v>13.482</v>
          </cell>
          <cell r="J624">
            <v>49.274</v>
          </cell>
          <cell r="K624">
            <v>2.024</v>
          </cell>
          <cell r="L624">
            <v>25.329</v>
          </cell>
          <cell r="M624">
            <v>23.586</v>
          </cell>
          <cell r="N624">
            <v>15.297</v>
          </cell>
          <cell r="O624">
            <v>19.453</v>
          </cell>
          <cell r="P624">
            <v>52.771</v>
          </cell>
          <cell r="Q624">
            <v>120.823</v>
          </cell>
          <cell r="R624">
            <v>408.944</v>
          </cell>
          <cell r="S624">
            <v>51.298</v>
          </cell>
          <cell r="T624">
            <v>0.251</v>
          </cell>
          <cell r="U624">
            <v>0.075</v>
          </cell>
          <cell r="V624">
            <v>0.568</v>
          </cell>
          <cell r="W624">
            <v>0.139</v>
          </cell>
          <cell r="X624">
            <v>0.24</v>
          </cell>
          <cell r="Y624">
            <v>0.017</v>
          </cell>
          <cell r="Z624">
            <v>0.047</v>
          </cell>
          <cell r="AA624">
            <v>0.067</v>
          </cell>
          <cell r="AB624">
            <v>0.023</v>
          </cell>
          <cell r="AC624">
            <v>0.052</v>
          </cell>
          <cell r="AD624">
            <v>0.574</v>
          </cell>
          <cell r="AE624">
            <v>0.426</v>
          </cell>
          <cell r="AF624">
            <v>2.4789999999999996</v>
          </cell>
        </row>
        <row r="625">
          <cell r="A625" t="str">
            <v>111997</v>
          </cell>
          <cell r="B625" t="str">
            <v>LADWP</v>
          </cell>
          <cell r="D625">
            <v>11</v>
          </cell>
          <cell r="E625">
            <v>1997</v>
          </cell>
          <cell r="F625">
            <v>23.205</v>
          </cell>
          <cell r="G625">
            <v>10.131</v>
          </cell>
          <cell r="H625">
            <v>53.588</v>
          </cell>
          <cell r="I625">
            <v>13.482</v>
          </cell>
          <cell r="J625">
            <v>49.274</v>
          </cell>
          <cell r="K625">
            <v>2.024</v>
          </cell>
          <cell r="L625">
            <v>25.329</v>
          </cell>
          <cell r="M625">
            <v>23.586</v>
          </cell>
          <cell r="N625">
            <v>15.297</v>
          </cell>
          <cell r="O625">
            <v>19.453</v>
          </cell>
          <cell r="P625">
            <v>52.771</v>
          </cell>
          <cell r="Q625">
            <v>120.823</v>
          </cell>
          <cell r="R625">
            <v>408.963</v>
          </cell>
          <cell r="S625">
            <v>51.298</v>
          </cell>
          <cell r="T625">
            <v>0.144</v>
          </cell>
          <cell r="U625">
            <v>0.074</v>
          </cell>
          <cell r="V625">
            <v>0.828</v>
          </cell>
          <cell r="W625">
            <v>0.204</v>
          </cell>
          <cell r="X625">
            <v>0.312</v>
          </cell>
          <cell r="Y625">
            <v>0.005</v>
          </cell>
          <cell r="Z625">
            <v>0.047</v>
          </cell>
          <cell r="AA625">
            <v>0.052</v>
          </cell>
          <cell r="AB625">
            <v>0.036</v>
          </cell>
          <cell r="AC625">
            <v>0.019</v>
          </cell>
          <cell r="AD625">
            <v>0.774</v>
          </cell>
          <cell r="AE625">
            <v>0.267</v>
          </cell>
          <cell r="AF625">
            <v>2.7619999999999996</v>
          </cell>
        </row>
        <row r="626">
          <cell r="A626" t="str">
            <v>111998</v>
          </cell>
          <cell r="B626" t="str">
            <v>LADWP</v>
          </cell>
          <cell r="D626">
            <v>11</v>
          </cell>
          <cell r="E626">
            <v>1998</v>
          </cell>
          <cell r="F626">
            <v>23.24</v>
          </cell>
          <cell r="G626">
            <v>10.161</v>
          </cell>
          <cell r="H626">
            <v>53.588</v>
          </cell>
          <cell r="I626">
            <v>13.482</v>
          </cell>
          <cell r="J626">
            <v>49.274</v>
          </cell>
          <cell r="K626">
            <v>2.024</v>
          </cell>
          <cell r="L626">
            <v>25.329</v>
          </cell>
          <cell r="M626">
            <v>23.586</v>
          </cell>
          <cell r="N626">
            <v>15.297</v>
          </cell>
          <cell r="O626">
            <v>19.453</v>
          </cell>
          <cell r="P626">
            <v>52.771</v>
          </cell>
          <cell r="Q626">
            <v>120.823</v>
          </cell>
          <cell r="R626">
            <v>409.028</v>
          </cell>
          <cell r="S626">
            <v>51.298</v>
          </cell>
          <cell r="T626">
            <v>0.19</v>
          </cell>
          <cell r="U626">
            <v>0.09</v>
          </cell>
          <cell r="V626">
            <v>0.871</v>
          </cell>
          <cell r="W626">
            <v>0.215</v>
          </cell>
          <cell r="X626">
            <v>0.33</v>
          </cell>
          <cell r="Y626">
            <v>0.018</v>
          </cell>
          <cell r="Z626">
            <v>0.045</v>
          </cell>
          <cell r="AA626">
            <v>0.065</v>
          </cell>
          <cell r="AB626">
            <v>0.044</v>
          </cell>
          <cell r="AC626">
            <v>0.149</v>
          </cell>
          <cell r="AD626">
            <v>0.776</v>
          </cell>
          <cell r="AE626">
            <v>0.517</v>
          </cell>
          <cell r="AF626">
            <v>3.31</v>
          </cell>
        </row>
        <row r="627">
          <cell r="A627" t="str">
            <v>111999</v>
          </cell>
          <cell r="B627" t="str">
            <v>LADWP</v>
          </cell>
          <cell r="D627">
            <v>11</v>
          </cell>
          <cell r="E627">
            <v>1999</v>
          </cell>
          <cell r="F627">
            <v>23.291</v>
          </cell>
          <cell r="G627">
            <v>10.178</v>
          </cell>
          <cell r="H627">
            <v>53.588</v>
          </cell>
          <cell r="I627">
            <v>13.482</v>
          </cell>
          <cell r="J627">
            <v>49.274</v>
          </cell>
          <cell r="K627">
            <v>2.024</v>
          </cell>
          <cell r="L627">
            <v>25.329</v>
          </cell>
          <cell r="M627">
            <v>23.586</v>
          </cell>
          <cell r="N627">
            <v>15.297</v>
          </cell>
          <cell r="O627">
            <v>19.453</v>
          </cell>
          <cell r="P627">
            <v>52.771</v>
          </cell>
          <cell r="Q627">
            <v>120.823</v>
          </cell>
          <cell r="R627">
            <v>409.096</v>
          </cell>
          <cell r="S627">
            <v>51.298</v>
          </cell>
          <cell r="T627">
            <v>0.214</v>
          </cell>
          <cell r="U627">
            <v>0.084</v>
          </cell>
          <cell r="V627">
            <v>0.803</v>
          </cell>
          <cell r="W627">
            <v>0.195</v>
          </cell>
          <cell r="X627">
            <v>0.378</v>
          </cell>
          <cell r="Y627">
            <v>0.017</v>
          </cell>
          <cell r="Z627">
            <v>0.083</v>
          </cell>
          <cell r="AA627">
            <v>0.059</v>
          </cell>
          <cell r="AB627">
            <v>0.041</v>
          </cell>
          <cell r="AC627">
            <v>0.307</v>
          </cell>
          <cell r="AD627">
            <v>0.63</v>
          </cell>
          <cell r="AE627">
            <v>0.869</v>
          </cell>
          <cell r="AF627">
            <v>3.6799999999999997</v>
          </cell>
        </row>
        <row r="628">
          <cell r="A628" t="str">
            <v>112000</v>
          </cell>
          <cell r="B628" t="str">
            <v>LADWP</v>
          </cell>
          <cell r="D628">
            <v>11</v>
          </cell>
          <cell r="E628">
            <v>2000</v>
          </cell>
          <cell r="F628">
            <v>23.322</v>
          </cell>
          <cell r="G628">
            <v>10.283</v>
          </cell>
          <cell r="H628">
            <v>53.77</v>
          </cell>
          <cell r="I628">
            <v>13.482</v>
          </cell>
          <cell r="J628">
            <v>49.274</v>
          </cell>
          <cell r="K628">
            <v>2.024</v>
          </cell>
          <cell r="L628">
            <v>25.329</v>
          </cell>
          <cell r="M628">
            <v>23.586</v>
          </cell>
          <cell r="N628">
            <v>15.297</v>
          </cell>
          <cell r="O628">
            <v>19.453</v>
          </cell>
          <cell r="P628">
            <v>52.771</v>
          </cell>
          <cell r="Q628">
            <v>120.823</v>
          </cell>
          <cell r="R628">
            <v>409.414</v>
          </cell>
          <cell r="S628">
            <v>51.298</v>
          </cell>
          <cell r="T628">
            <v>0.205</v>
          </cell>
          <cell r="U628">
            <v>0.176</v>
          </cell>
          <cell r="V628">
            <v>1.276</v>
          </cell>
          <cell r="W628">
            <v>0.292</v>
          </cell>
          <cell r="X628">
            <v>1.041</v>
          </cell>
          <cell r="Y628">
            <v>0</v>
          </cell>
          <cell r="Z628">
            <v>0.073</v>
          </cell>
          <cell r="AA628">
            <v>0.191</v>
          </cell>
          <cell r="AB628">
            <v>0.072</v>
          </cell>
          <cell r="AC628">
            <v>0.262</v>
          </cell>
          <cell r="AD628">
            <v>0.855</v>
          </cell>
          <cell r="AE628">
            <v>1.567</v>
          </cell>
          <cell r="AF628">
            <v>6.01</v>
          </cell>
        </row>
        <row r="629">
          <cell r="A629" t="str">
            <v>112001</v>
          </cell>
          <cell r="B629" t="str">
            <v>LADWP</v>
          </cell>
          <cell r="D629">
            <v>11</v>
          </cell>
          <cell r="E629">
            <v>2001</v>
          </cell>
          <cell r="F629">
            <v>23.375</v>
          </cell>
          <cell r="G629">
            <v>10.378</v>
          </cell>
          <cell r="H629">
            <v>53.964</v>
          </cell>
          <cell r="I629">
            <v>13.482</v>
          </cell>
          <cell r="J629">
            <v>49.274</v>
          </cell>
          <cell r="K629">
            <v>2.024</v>
          </cell>
          <cell r="L629">
            <v>25.329</v>
          </cell>
          <cell r="M629">
            <v>23.586</v>
          </cell>
          <cell r="N629">
            <v>15.297</v>
          </cell>
          <cell r="O629">
            <v>19.453</v>
          </cell>
          <cell r="P629">
            <v>52.771</v>
          </cell>
          <cell r="Q629">
            <v>120.823</v>
          </cell>
          <cell r="R629">
            <v>409.75600000000003</v>
          </cell>
          <cell r="S629">
            <v>51.298</v>
          </cell>
          <cell r="T629">
            <v>0.235</v>
          </cell>
          <cell r="U629">
            <v>0.174</v>
          </cell>
          <cell r="V629">
            <v>1.066</v>
          </cell>
          <cell r="W629">
            <v>0.238</v>
          </cell>
          <cell r="X629">
            <v>1.023</v>
          </cell>
          <cell r="Y629">
            <v>0.061</v>
          </cell>
          <cell r="Z629">
            <v>0.095</v>
          </cell>
          <cell r="AA629">
            <v>0.156</v>
          </cell>
          <cell r="AB629">
            <v>0.084</v>
          </cell>
          <cell r="AC629">
            <v>0.181</v>
          </cell>
          <cell r="AD629">
            <v>0.931</v>
          </cell>
          <cell r="AE629">
            <v>1.32</v>
          </cell>
          <cell r="AF629">
            <v>5.564</v>
          </cell>
        </row>
        <row r="630">
          <cell r="A630" t="str">
            <v>112002</v>
          </cell>
          <cell r="B630" t="str">
            <v>LADWP</v>
          </cell>
          <cell r="D630">
            <v>11</v>
          </cell>
          <cell r="E630">
            <v>2002</v>
          </cell>
          <cell r="F630">
            <v>23.915</v>
          </cell>
          <cell r="G630">
            <v>10.479</v>
          </cell>
          <cell r="H630">
            <v>54.503</v>
          </cell>
          <cell r="I630">
            <v>13.616</v>
          </cell>
          <cell r="J630">
            <v>49.582</v>
          </cell>
          <cell r="K630">
            <v>2.029</v>
          </cell>
          <cell r="L630">
            <v>25.659</v>
          </cell>
          <cell r="M630">
            <v>23.82</v>
          </cell>
          <cell r="N630">
            <v>15.32</v>
          </cell>
          <cell r="O630">
            <v>19.621</v>
          </cell>
          <cell r="P630">
            <v>53.149</v>
          </cell>
          <cell r="Q630">
            <v>122.72</v>
          </cell>
          <cell r="R630">
            <v>414.413</v>
          </cell>
          <cell r="S630">
            <v>51.611000000000004</v>
          </cell>
          <cell r="T630">
            <v>0.73</v>
          </cell>
          <cell r="U630">
            <v>0.185</v>
          </cell>
          <cell r="V630">
            <v>1.421</v>
          </cell>
          <cell r="W630">
            <v>0.611</v>
          </cell>
          <cell r="X630">
            <v>5.335</v>
          </cell>
          <cell r="Y630">
            <v>0.523</v>
          </cell>
          <cell r="Z630">
            <v>0.674</v>
          </cell>
          <cell r="AA630">
            <v>0.646</v>
          </cell>
          <cell r="AB630">
            <v>0.276</v>
          </cell>
          <cell r="AC630">
            <v>2.091</v>
          </cell>
          <cell r="AD630">
            <v>2.216</v>
          </cell>
          <cell r="AE630">
            <v>5.256</v>
          </cell>
          <cell r="AF630">
            <v>19.964000000000002</v>
          </cell>
        </row>
        <row r="631">
          <cell r="A631" t="str">
            <v>112003</v>
          </cell>
          <cell r="B631" t="str">
            <v>LADWP</v>
          </cell>
          <cell r="D631">
            <v>11</v>
          </cell>
          <cell r="E631">
            <v>2003</v>
          </cell>
          <cell r="F631">
            <v>24.359</v>
          </cell>
          <cell r="G631">
            <v>10.566</v>
          </cell>
          <cell r="H631">
            <v>55.188</v>
          </cell>
          <cell r="I631">
            <v>13.787</v>
          </cell>
          <cell r="J631">
            <v>49.722</v>
          </cell>
          <cell r="K631">
            <v>2.032</v>
          </cell>
          <cell r="L631">
            <v>25.665</v>
          </cell>
          <cell r="M631">
            <v>24.119</v>
          </cell>
          <cell r="N631">
            <v>15.511</v>
          </cell>
          <cell r="O631">
            <v>19.893</v>
          </cell>
          <cell r="P631">
            <v>53.557</v>
          </cell>
          <cell r="Q631">
            <v>124.388</v>
          </cell>
          <cell r="R631">
            <v>418.78700000000003</v>
          </cell>
          <cell r="S631">
            <v>51.754000000000005</v>
          </cell>
          <cell r="T631">
            <v>0.644</v>
          </cell>
          <cell r="U631">
            <v>0.178</v>
          </cell>
          <cell r="V631">
            <v>1.573</v>
          </cell>
          <cell r="W631">
            <v>0.43</v>
          </cell>
          <cell r="X631">
            <v>1.067</v>
          </cell>
          <cell r="Y631">
            <v>0.061</v>
          </cell>
          <cell r="Z631">
            <v>0.149</v>
          </cell>
          <cell r="AA631">
            <v>0.482</v>
          </cell>
          <cell r="AB631">
            <v>0.296</v>
          </cell>
          <cell r="AC631">
            <v>0.596</v>
          </cell>
          <cell r="AD631">
            <v>1.391</v>
          </cell>
          <cell r="AE631">
            <v>3.099</v>
          </cell>
          <cell r="AF631">
            <v>9.966000000000001</v>
          </cell>
        </row>
        <row r="632">
          <cell r="A632" t="str">
            <v>112004</v>
          </cell>
          <cell r="B632" t="str">
            <v>LADWP</v>
          </cell>
          <cell r="D632">
            <v>11</v>
          </cell>
          <cell r="E632">
            <v>2004</v>
          </cell>
          <cell r="F632">
            <v>24.719</v>
          </cell>
          <cell r="G632">
            <v>10.631</v>
          </cell>
          <cell r="H632">
            <v>55.427</v>
          </cell>
          <cell r="I632">
            <v>13.847</v>
          </cell>
          <cell r="J632">
            <v>49.815</v>
          </cell>
          <cell r="K632">
            <v>2.034</v>
          </cell>
          <cell r="L632">
            <v>25.689</v>
          </cell>
          <cell r="M632">
            <v>24.224</v>
          </cell>
          <cell r="N632">
            <v>15.712</v>
          </cell>
          <cell r="O632">
            <v>20.093</v>
          </cell>
          <cell r="P632">
            <v>53.912</v>
          </cell>
          <cell r="Q632">
            <v>125.845</v>
          </cell>
          <cell r="R632">
            <v>421.948</v>
          </cell>
          <cell r="S632">
            <v>51.849</v>
          </cell>
          <cell r="T632">
            <v>0.568</v>
          </cell>
          <cell r="U632">
            <v>0.163</v>
          </cell>
          <cell r="V632">
            <v>1.128</v>
          </cell>
          <cell r="W632">
            <v>0.317</v>
          </cell>
          <cell r="X632">
            <v>1.001</v>
          </cell>
          <cell r="Y632">
            <v>0.058</v>
          </cell>
          <cell r="Z632">
            <v>0.179</v>
          </cell>
          <cell r="AA632">
            <v>0.302</v>
          </cell>
          <cell r="AB632">
            <v>0.314</v>
          </cell>
          <cell r="AC632">
            <v>0.517</v>
          </cell>
          <cell r="AD632">
            <v>1.35</v>
          </cell>
          <cell r="AE632">
            <v>2.97</v>
          </cell>
          <cell r="AF632">
            <v>8.867</v>
          </cell>
        </row>
        <row r="633">
          <cell r="A633" t="str">
            <v>112005</v>
          </cell>
          <cell r="B633" t="str">
            <v>LADWP</v>
          </cell>
          <cell r="D633">
            <v>11</v>
          </cell>
          <cell r="E633">
            <v>2005</v>
          </cell>
          <cell r="F633">
            <v>25.07</v>
          </cell>
          <cell r="G633">
            <v>10.695</v>
          </cell>
          <cell r="H633">
            <v>55.662</v>
          </cell>
          <cell r="I633">
            <v>13.905</v>
          </cell>
          <cell r="J633">
            <v>49.927</v>
          </cell>
          <cell r="K633">
            <v>2.036</v>
          </cell>
          <cell r="L633">
            <v>25.713</v>
          </cell>
          <cell r="M633">
            <v>24.326</v>
          </cell>
          <cell r="N633">
            <v>15.91</v>
          </cell>
          <cell r="O633">
            <v>20.252</v>
          </cell>
          <cell r="P633">
            <v>54.226</v>
          </cell>
          <cell r="Q633">
            <v>127.269</v>
          </cell>
          <cell r="R633">
            <v>424.991</v>
          </cell>
          <cell r="S633">
            <v>51.963</v>
          </cell>
          <cell r="T633">
            <v>0.567</v>
          </cell>
          <cell r="U633">
            <v>0.169</v>
          </cell>
          <cell r="V633">
            <v>1.119</v>
          </cell>
          <cell r="W633">
            <v>0.314</v>
          </cell>
          <cell r="X633">
            <v>1.002</v>
          </cell>
          <cell r="Y633">
            <v>0.056</v>
          </cell>
          <cell r="Z633">
            <v>0.19</v>
          </cell>
          <cell r="AA633">
            <v>0.315</v>
          </cell>
          <cell r="AB633">
            <v>0.32</v>
          </cell>
          <cell r="AC633">
            <v>0.47</v>
          </cell>
          <cell r="AD633">
            <v>1.317</v>
          </cell>
          <cell r="AE633">
            <v>3.015</v>
          </cell>
          <cell r="AF633">
            <v>8.854000000000001</v>
          </cell>
        </row>
        <row r="634">
          <cell r="A634" t="str">
            <v>112006</v>
          </cell>
          <cell r="B634" t="str">
            <v>LADWP</v>
          </cell>
          <cell r="D634">
            <v>11</v>
          </cell>
          <cell r="E634">
            <v>2006</v>
          </cell>
          <cell r="F634">
            <v>25.434</v>
          </cell>
          <cell r="G634">
            <v>10.764</v>
          </cell>
          <cell r="H634">
            <v>55.922</v>
          </cell>
          <cell r="I634">
            <v>13.97</v>
          </cell>
          <cell r="J634">
            <v>50.081</v>
          </cell>
          <cell r="K634">
            <v>2.039</v>
          </cell>
          <cell r="L634">
            <v>25.748</v>
          </cell>
          <cell r="M634">
            <v>24.44</v>
          </cell>
          <cell r="N634">
            <v>16.115</v>
          </cell>
          <cell r="O634">
            <v>20.396</v>
          </cell>
          <cell r="P634">
            <v>54.515</v>
          </cell>
          <cell r="Q634">
            <v>128.712</v>
          </cell>
          <cell r="R634">
            <v>428.13599999999997</v>
          </cell>
          <cell r="S634">
            <v>52.120000000000005</v>
          </cell>
          <cell r="T634">
            <v>0.587</v>
          </cell>
          <cell r="U634">
            <v>0.181</v>
          </cell>
          <cell r="V634">
            <v>1.137</v>
          </cell>
          <cell r="W634">
            <v>0.317</v>
          </cell>
          <cell r="X634">
            <v>1.023</v>
          </cell>
          <cell r="Y634">
            <v>0.054</v>
          </cell>
          <cell r="Z634">
            <v>0.216</v>
          </cell>
          <cell r="AA634">
            <v>0.343</v>
          </cell>
          <cell r="AB634">
            <v>0.336</v>
          </cell>
          <cell r="AC634">
            <v>0.448</v>
          </cell>
          <cell r="AD634">
            <v>1.294</v>
          </cell>
          <cell r="AE634">
            <v>3.109</v>
          </cell>
          <cell r="AF634">
            <v>9.045</v>
          </cell>
        </row>
        <row r="635">
          <cell r="A635" t="str">
            <v>112007</v>
          </cell>
          <cell r="B635" t="str">
            <v>LADWP</v>
          </cell>
          <cell r="D635">
            <v>11</v>
          </cell>
          <cell r="E635">
            <v>2007</v>
          </cell>
          <cell r="F635">
            <v>25.827</v>
          </cell>
          <cell r="G635">
            <v>10.843</v>
          </cell>
          <cell r="H635">
            <v>56.316</v>
          </cell>
          <cell r="I635">
            <v>14.069</v>
          </cell>
          <cell r="J635">
            <v>50.294</v>
          </cell>
          <cell r="K635">
            <v>2.042</v>
          </cell>
          <cell r="L635">
            <v>25.847</v>
          </cell>
          <cell r="M635">
            <v>24.613</v>
          </cell>
          <cell r="N635">
            <v>16.357</v>
          </cell>
          <cell r="O635">
            <v>20.571</v>
          </cell>
          <cell r="P635">
            <v>54.807</v>
          </cell>
          <cell r="Q635">
            <v>130.214</v>
          </cell>
          <cell r="R635">
            <v>431.8</v>
          </cell>
          <cell r="S635">
            <v>52.336</v>
          </cell>
          <cell r="T635">
            <v>0.622</v>
          </cell>
          <cell r="U635">
            <v>0.197</v>
          </cell>
          <cell r="V635">
            <v>1.261</v>
          </cell>
          <cell r="W635">
            <v>0.346</v>
          </cell>
          <cell r="X635">
            <v>1.059</v>
          </cell>
          <cell r="Y635">
            <v>0.053</v>
          </cell>
          <cell r="Z635">
            <v>0.292</v>
          </cell>
          <cell r="AA635">
            <v>0.419</v>
          </cell>
          <cell r="AB635">
            <v>0.384</v>
          </cell>
          <cell r="AC635">
            <v>0.47</v>
          </cell>
          <cell r="AD635">
            <v>1.295</v>
          </cell>
          <cell r="AE635">
            <v>3.236</v>
          </cell>
          <cell r="AF635">
            <v>9.634</v>
          </cell>
        </row>
        <row r="636">
          <cell r="A636" t="str">
            <v>112008</v>
          </cell>
          <cell r="B636" t="str">
            <v>LADWP</v>
          </cell>
          <cell r="D636">
            <v>11</v>
          </cell>
          <cell r="E636">
            <v>2008</v>
          </cell>
          <cell r="F636">
            <v>26.254</v>
          </cell>
          <cell r="G636">
            <v>10.932</v>
          </cell>
          <cell r="H636">
            <v>56.659</v>
          </cell>
          <cell r="I636">
            <v>14.155</v>
          </cell>
          <cell r="J636">
            <v>50.566</v>
          </cell>
          <cell r="K636">
            <v>2.046</v>
          </cell>
          <cell r="L636">
            <v>25.93</v>
          </cell>
          <cell r="M636">
            <v>24.762</v>
          </cell>
          <cell r="N636">
            <v>16.589</v>
          </cell>
          <cell r="O636">
            <v>20.747</v>
          </cell>
          <cell r="P636">
            <v>55.092</v>
          </cell>
          <cell r="Q636">
            <v>131.791</v>
          </cell>
          <cell r="R636">
            <v>435.52299999999997</v>
          </cell>
          <cell r="S636">
            <v>52.612</v>
          </cell>
          <cell r="T636">
            <v>0.663</v>
          </cell>
          <cell r="U636">
            <v>0.214</v>
          </cell>
          <cell r="V636">
            <v>1.197</v>
          </cell>
          <cell r="W636">
            <v>0.328</v>
          </cell>
          <cell r="X636">
            <v>1.095</v>
          </cell>
          <cell r="Y636">
            <v>0.051</v>
          </cell>
          <cell r="Z636">
            <v>0.292</v>
          </cell>
          <cell r="AA636">
            <v>0.414</v>
          </cell>
          <cell r="AB636">
            <v>0.384</v>
          </cell>
          <cell r="AC636">
            <v>0.463</v>
          </cell>
          <cell r="AD636">
            <v>1.281</v>
          </cell>
          <cell r="AE636">
            <v>3.374</v>
          </cell>
          <cell r="AF636">
            <v>9.756</v>
          </cell>
        </row>
        <row r="637">
          <cell r="A637" t="str">
            <v>112009</v>
          </cell>
          <cell r="B637" t="str">
            <v>LADWP</v>
          </cell>
          <cell r="D637">
            <v>11</v>
          </cell>
          <cell r="E637">
            <v>2009</v>
          </cell>
          <cell r="F637">
            <v>26.691</v>
          </cell>
          <cell r="G637">
            <v>11.024</v>
          </cell>
          <cell r="H637">
            <v>56.89</v>
          </cell>
          <cell r="I637">
            <v>14.212</v>
          </cell>
          <cell r="J637">
            <v>50.861</v>
          </cell>
          <cell r="K637">
            <v>2.05</v>
          </cell>
          <cell r="L637">
            <v>25.963</v>
          </cell>
          <cell r="M637">
            <v>24.863</v>
          </cell>
          <cell r="N637">
            <v>16.788</v>
          </cell>
          <cell r="O637">
            <v>20.893</v>
          </cell>
          <cell r="P637">
            <v>55.354</v>
          </cell>
          <cell r="Q637">
            <v>133.39</v>
          </cell>
          <cell r="R637">
            <v>438.979</v>
          </cell>
          <cell r="S637">
            <v>52.910999999999994</v>
          </cell>
          <cell r="T637">
            <v>0.68</v>
          </cell>
          <cell r="U637">
            <v>0.223</v>
          </cell>
          <cell r="V637">
            <v>1.071</v>
          </cell>
          <cell r="W637">
            <v>0.294</v>
          </cell>
          <cell r="X637">
            <v>1.095</v>
          </cell>
          <cell r="Y637">
            <v>0.049</v>
          </cell>
          <cell r="Z637">
            <v>0.256</v>
          </cell>
          <cell r="AA637">
            <v>0.383</v>
          </cell>
          <cell r="AB637">
            <v>0.361</v>
          </cell>
          <cell r="AC637">
            <v>0.423</v>
          </cell>
          <cell r="AD637">
            <v>1.248</v>
          </cell>
          <cell r="AE637">
            <v>3.451</v>
          </cell>
          <cell r="AF637">
            <v>9.533999999999999</v>
          </cell>
        </row>
        <row r="638">
          <cell r="A638" t="str">
            <v>112010</v>
          </cell>
          <cell r="B638" t="str">
            <v>LADWP</v>
          </cell>
          <cell r="D638">
            <v>11</v>
          </cell>
          <cell r="E638">
            <v>2010</v>
          </cell>
          <cell r="F638">
            <v>27.166</v>
          </cell>
          <cell r="G638">
            <v>11.126</v>
          </cell>
          <cell r="H638">
            <v>57.1</v>
          </cell>
          <cell r="I638">
            <v>14.265</v>
          </cell>
          <cell r="J638">
            <v>51.214</v>
          </cell>
          <cell r="K638">
            <v>2.055</v>
          </cell>
          <cell r="L638">
            <v>25.987</v>
          </cell>
          <cell r="M638">
            <v>24.955</v>
          </cell>
          <cell r="N638">
            <v>16.979</v>
          </cell>
          <cell r="O638">
            <v>21.016</v>
          </cell>
          <cell r="P638">
            <v>55.594</v>
          </cell>
          <cell r="Q638">
            <v>135.078</v>
          </cell>
          <cell r="R638">
            <v>442.53499999999997</v>
          </cell>
          <cell r="S638">
            <v>53.269</v>
          </cell>
          <cell r="T638">
            <v>0.725</v>
          </cell>
          <cell r="U638">
            <v>0.24</v>
          </cell>
          <cell r="V638">
            <v>1.037</v>
          </cell>
          <cell r="W638">
            <v>0.284</v>
          </cell>
          <cell r="X638">
            <v>1.129</v>
          </cell>
          <cell r="Y638">
            <v>0.047</v>
          </cell>
          <cell r="Z638">
            <v>0.263</v>
          </cell>
          <cell r="AA638">
            <v>0.393</v>
          </cell>
          <cell r="AB638">
            <v>0.365</v>
          </cell>
          <cell r="AC638">
            <v>0.393</v>
          </cell>
          <cell r="AD638">
            <v>1.215</v>
          </cell>
          <cell r="AE638">
            <v>3.588</v>
          </cell>
          <cell r="AF638">
            <v>9.678999999999998</v>
          </cell>
        </row>
        <row r="639">
          <cell r="A639" t="str">
            <v>112011</v>
          </cell>
          <cell r="B639" t="str">
            <v>LADWP</v>
          </cell>
          <cell r="D639">
            <v>11</v>
          </cell>
          <cell r="E639">
            <v>2011</v>
          </cell>
          <cell r="F639">
            <v>27.637</v>
          </cell>
          <cell r="G639">
            <v>11.227</v>
          </cell>
          <cell r="H639">
            <v>57.306</v>
          </cell>
          <cell r="I639">
            <v>14.316</v>
          </cell>
          <cell r="J639">
            <v>51.569</v>
          </cell>
          <cell r="K639">
            <v>2.059</v>
          </cell>
          <cell r="L639">
            <v>26.01</v>
          </cell>
          <cell r="M639">
            <v>25.045</v>
          </cell>
          <cell r="N639">
            <v>17.168</v>
          </cell>
          <cell r="O639">
            <v>21.126</v>
          </cell>
          <cell r="P639">
            <v>55.818</v>
          </cell>
          <cell r="Q639">
            <v>136.758</v>
          </cell>
          <cell r="R639">
            <v>446.039</v>
          </cell>
          <cell r="S639">
            <v>53.628</v>
          </cell>
          <cell r="T639">
            <v>0.729</v>
          </cell>
          <cell r="U639">
            <v>0.245</v>
          </cell>
          <cell r="V639">
            <v>1.019</v>
          </cell>
          <cell r="W639">
            <v>0.277</v>
          </cell>
          <cell r="X639">
            <v>1.112</v>
          </cell>
          <cell r="Y639">
            <v>0.044</v>
          </cell>
          <cell r="Z639">
            <v>0.278</v>
          </cell>
          <cell r="AA639">
            <v>0.41</v>
          </cell>
          <cell r="AB639">
            <v>0.373</v>
          </cell>
          <cell r="AC639">
            <v>0.372</v>
          </cell>
          <cell r="AD639">
            <v>1.185</v>
          </cell>
          <cell r="AE639">
            <v>3.62</v>
          </cell>
          <cell r="AF639">
            <v>9.664000000000001</v>
          </cell>
        </row>
        <row r="640">
          <cell r="A640" t="str">
            <v>112012</v>
          </cell>
          <cell r="B640" t="str">
            <v>LADWP</v>
          </cell>
          <cell r="D640">
            <v>11</v>
          </cell>
          <cell r="E640">
            <v>2012</v>
          </cell>
          <cell r="F640">
            <v>28.107</v>
          </cell>
          <cell r="G640">
            <v>11.329</v>
          </cell>
          <cell r="H640">
            <v>57.507</v>
          </cell>
          <cell r="I640">
            <v>14.366</v>
          </cell>
          <cell r="J640">
            <v>51.931</v>
          </cell>
          <cell r="K640">
            <v>2.064</v>
          </cell>
          <cell r="L640">
            <v>26.031</v>
          </cell>
          <cell r="M640">
            <v>25.133</v>
          </cell>
          <cell r="N640">
            <v>17.354</v>
          </cell>
          <cell r="O640">
            <v>21.228</v>
          </cell>
          <cell r="P640">
            <v>56.029</v>
          </cell>
          <cell r="Q640">
            <v>138.434</v>
          </cell>
          <cell r="R640">
            <v>449.51300000000003</v>
          </cell>
          <cell r="S640">
            <v>53.995</v>
          </cell>
          <cell r="T640">
            <v>0.735</v>
          </cell>
          <cell r="U640">
            <v>0.251</v>
          </cell>
          <cell r="V640">
            <v>1.002</v>
          </cell>
          <cell r="W640">
            <v>0.27</v>
          </cell>
          <cell r="X640">
            <v>1.1</v>
          </cell>
          <cell r="Y640">
            <v>0.042</v>
          </cell>
          <cell r="Z640">
            <v>0.294</v>
          </cell>
          <cell r="AA640">
            <v>0.427</v>
          </cell>
          <cell r="AB640">
            <v>0.382</v>
          </cell>
          <cell r="AC640">
            <v>0.357</v>
          </cell>
          <cell r="AD640">
            <v>1.157</v>
          </cell>
          <cell r="AE640">
            <v>3.652</v>
          </cell>
          <cell r="AF640">
            <v>9.669</v>
          </cell>
        </row>
        <row r="641">
          <cell r="A641" t="str">
            <v>112013</v>
          </cell>
          <cell r="B641" t="str">
            <v>LADWP</v>
          </cell>
          <cell r="D641">
            <v>11</v>
          </cell>
          <cell r="E641">
            <v>2013</v>
          </cell>
          <cell r="F641">
            <v>28.576</v>
          </cell>
          <cell r="G641">
            <v>11.432</v>
          </cell>
          <cell r="H641">
            <v>58.113</v>
          </cell>
          <cell r="I641">
            <v>14.518</v>
          </cell>
          <cell r="J641">
            <v>52.306</v>
          </cell>
          <cell r="K641">
            <v>2.069</v>
          </cell>
          <cell r="L641">
            <v>26.161</v>
          </cell>
          <cell r="M641">
            <v>25.398</v>
          </cell>
          <cell r="N641">
            <v>18.173</v>
          </cell>
          <cell r="O641">
            <v>21.437</v>
          </cell>
          <cell r="P641">
            <v>56.294</v>
          </cell>
          <cell r="Q641">
            <v>140.11</v>
          </cell>
          <cell r="R641">
            <v>454.587</v>
          </cell>
          <cell r="S641">
            <v>54.375</v>
          </cell>
          <cell r="T641">
            <v>0.743</v>
          </cell>
          <cell r="U641">
            <v>0.258</v>
          </cell>
          <cell r="V641">
            <v>1.395</v>
          </cell>
          <cell r="W641">
            <v>0.366</v>
          </cell>
          <cell r="X641">
            <v>1.097</v>
          </cell>
          <cell r="Y641">
            <v>0.04</v>
          </cell>
          <cell r="Z641">
            <v>0.42</v>
          </cell>
          <cell r="AA641">
            <v>0.623</v>
          </cell>
          <cell r="AB641">
            <v>1.026</v>
          </cell>
          <cell r="AC641">
            <v>0.458</v>
          </cell>
          <cell r="AD641">
            <v>1.197</v>
          </cell>
          <cell r="AE641">
            <v>3.68</v>
          </cell>
          <cell r="AF641">
            <v>11.303</v>
          </cell>
        </row>
        <row r="642">
          <cell r="A642" t="str">
            <v>112014</v>
          </cell>
          <cell r="B642" t="str">
            <v>LADWP</v>
          </cell>
          <cell r="D642">
            <v>11</v>
          </cell>
          <cell r="E642">
            <v>2014</v>
          </cell>
          <cell r="F642">
            <v>30.433</v>
          </cell>
          <cell r="G642">
            <v>11.596</v>
          </cell>
          <cell r="H642">
            <v>57.266</v>
          </cell>
          <cell r="I642">
            <v>14.406</v>
          </cell>
          <cell r="J642">
            <v>54.436</v>
          </cell>
          <cell r="K642">
            <v>2.095</v>
          </cell>
          <cell r="L642">
            <v>30.748</v>
          </cell>
          <cell r="M642">
            <v>25.204</v>
          </cell>
          <cell r="N642">
            <v>18.476</v>
          </cell>
          <cell r="O642">
            <v>21.414</v>
          </cell>
          <cell r="P642">
            <v>57.195</v>
          </cell>
          <cell r="Q642">
            <v>154.303</v>
          </cell>
          <cell r="R642">
            <v>477.572</v>
          </cell>
          <cell r="S642">
            <v>56.531</v>
          </cell>
          <cell r="T642">
            <v>0.723</v>
          </cell>
          <cell r="U642">
            <v>0.275</v>
          </cell>
          <cell r="V642">
            <v>1.305</v>
          </cell>
          <cell r="W642">
            <v>0.342</v>
          </cell>
          <cell r="X642">
            <v>1.193</v>
          </cell>
          <cell r="Y642">
            <v>0.039</v>
          </cell>
          <cell r="Z642">
            <v>0.31</v>
          </cell>
          <cell r="AA642">
            <v>0.608</v>
          </cell>
          <cell r="AB642">
            <v>0.829</v>
          </cell>
          <cell r="AC642">
            <v>0.471</v>
          </cell>
          <cell r="AD642">
            <v>1.202</v>
          </cell>
          <cell r="AE642">
            <v>4.402</v>
          </cell>
          <cell r="AF642">
            <v>11.699</v>
          </cell>
        </row>
        <row r="643">
          <cell r="A643" t="str">
            <v>112015</v>
          </cell>
          <cell r="B643" t="str">
            <v>LADWP</v>
          </cell>
          <cell r="D643">
            <v>11</v>
          </cell>
          <cell r="E643">
            <v>2015</v>
          </cell>
          <cell r="F643">
            <v>30.877</v>
          </cell>
          <cell r="G643">
            <v>11.715</v>
          </cell>
          <cell r="H643">
            <v>57.823</v>
          </cell>
          <cell r="I643">
            <v>14.547</v>
          </cell>
          <cell r="J643">
            <v>54.933</v>
          </cell>
          <cell r="K643">
            <v>2.1</v>
          </cell>
          <cell r="L643">
            <v>30.748</v>
          </cell>
          <cell r="M643">
            <v>25.449</v>
          </cell>
          <cell r="N643">
            <v>19.102</v>
          </cell>
          <cell r="O643">
            <v>21.67</v>
          </cell>
          <cell r="P643">
            <v>57.498</v>
          </cell>
          <cell r="Q643">
            <v>156.746</v>
          </cell>
          <cell r="R643">
            <v>483.20799999999997</v>
          </cell>
          <cell r="S643">
            <v>57.033</v>
          </cell>
          <cell r="T643">
            <v>0.738</v>
          </cell>
          <cell r="U643">
            <v>0.283</v>
          </cell>
          <cell r="V643">
            <v>1.332</v>
          </cell>
          <cell r="W643">
            <v>0.346</v>
          </cell>
          <cell r="X643">
            <v>1.202</v>
          </cell>
          <cell r="Y643">
            <v>0.037</v>
          </cell>
          <cell r="Z643">
            <v>0.328</v>
          </cell>
          <cell r="AA643">
            <v>0.641</v>
          </cell>
          <cell r="AB643">
            <v>0.856</v>
          </cell>
          <cell r="AC643">
            <v>0.498</v>
          </cell>
          <cell r="AD643">
            <v>1.211</v>
          </cell>
          <cell r="AE643">
            <v>4.499</v>
          </cell>
          <cell r="AF643">
            <v>11.971</v>
          </cell>
        </row>
        <row r="644">
          <cell r="A644" t="str">
            <v>112016</v>
          </cell>
          <cell r="B644" t="str">
            <v>LADWP</v>
          </cell>
          <cell r="D644">
            <v>11</v>
          </cell>
          <cell r="E644">
            <v>2016</v>
          </cell>
          <cell r="F644">
            <v>31.326</v>
          </cell>
          <cell r="G644">
            <v>11.838</v>
          </cell>
          <cell r="H644">
            <v>58.393</v>
          </cell>
          <cell r="I644">
            <v>14.69</v>
          </cell>
          <cell r="J644">
            <v>55.447</v>
          </cell>
          <cell r="K644">
            <v>2.106</v>
          </cell>
          <cell r="L644">
            <v>30.748</v>
          </cell>
          <cell r="M644">
            <v>25.7</v>
          </cell>
          <cell r="N644">
            <v>19.708</v>
          </cell>
          <cell r="O644">
            <v>21.942</v>
          </cell>
          <cell r="P644">
            <v>57.815</v>
          </cell>
          <cell r="Q644">
            <v>159.268</v>
          </cell>
          <cell r="R644">
            <v>488.981</v>
          </cell>
          <cell r="S644">
            <v>57.553000000000004</v>
          </cell>
          <cell r="T644">
            <v>0.755</v>
          </cell>
          <cell r="U644">
            <v>0.291</v>
          </cell>
          <cell r="V644">
            <v>1.342</v>
          </cell>
          <cell r="W644">
            <v>0.346</v>
          </cell>
          <cell r="X644">
            <v>1.214</v>
          </cell>
          <cell r="Y644">
            <v>0.035</v>
          </cell>
          <cell r="Z644">
            <v>0.347</v>
          </cell>
          <cell r="AA644">
            <v>0.665</v>
          </cell>
          <cell r="AB644">
            <v>0.848</v>
          </cell>
          <cell r="AC644">
            <v>0.514</v>
          </cell>
          <cell r="AD644">
            <v>1.215</v>
          </cell>
          <cell r="AE644">
            <v>4.596</v>
          </cell>
          <cell r="AF644">
            <v>12.168</v>
          </cell>
        </row>
        <row r="645">
          <cell r="A645" t="str">
            <v>112017</v>
          </cell>
          <cell r="B645" t="str">
            <v>LADWP</v>
          </cell>
          <cell r="D645">
            <v>11</v>
          </cell>
          <cell r="E645">
            <v>2017</v>
          </cell>
          <cell r="F645">
            <v>31.777</v>
          </cell>
          <cell r="G645">
            <v>11.964</v>
          </cell>
          <cell r="H645">
            <v>59.141</v>
          </cell>
          <cell r="I645">
            <v>14.878</v>
          </cell>
          <cell r="J645">
            <v>55.97</v>
          </cell>
          <cell r="K645">
            <v>2.111</v>
          </cell>
          <cell r="L645">
            <v>30.748</v>
          </cell>
          <cell r="M645">
            <v>26.029</v>
          </cell>
          <cell r="N645">
            <v>20.581</v>
          </cell>
          <cell r="O645">
            <v>22.27</v>
          </cell>
          <cell r="P645">
            <v>58.165</v>
          </cell>
          <cell r="Q645">
            <v>161.837</v>
          </cell>
          <cell r="R645">
            <v>495.471</v>
          </cell>
          <cell r="S645">
            <v>58.080999999999996</v>
          </cell>
          <cell r="T645">
            <v>0.768</v>
          </cell>
          <cell r="U645">
            <v>0.297</v>
          </cell>
          <cell r="V645">
            <v>1.52</v>
          </cell>
          <cell r="W645">
            <v>0.389</v>
          </cell>
          <cell r="X645">
            <v>1.224</v>
          </cell>
          <cell r="Y645">
            <v>0.034</v>
          </cell>
          <cell r="Z645">
            <v>0.365</v>
          </cell>
          <cell r="AA645">
            <v>0.761</v>
          </cell>
          <cell r="AB645">
            <v>1.125</v>
          </cell>
          <cell r="AC645">
            <v>0.569</v>
          </cell>
          <cell r="AD645">
            <v>1.24</v>
          </cell>
          <cell r="AE645">
            <v>4.659</v>
          </cell>
          <cell r="AF645">
            <v>12.951</v>
          </cell>
        </row>
        <row r="646">
          <cell r="A646" t="str">
            <v>121975</v>
          </cell>
          <cell r="B646" t="str">
            <v>LADWP</v>
          </cell>
          <cell r="D646">
            <v>12</v>
          </cell>
          <cell r="E646">
            <v>1975</v>
          </cell>
          <cell r="F646">
            <v>6.908</v>
          </cell>
          <cell r="G646">
            <v>4.204</v>
          </cell>
          <cell r="H646">
            <v>23.346</v>
          </cell>
          <cell r="I646">
            <v>6.603</v>
          </cell>
          <cell r="J646">
            <v>24.847</v>
          </cell>
          <cell r="K646">
            <v>1.246</v>
          </cell>
          <cell r="L646">
            <v>15.66</v>
          </cell>
          <cell r="M646">
            <v>14.37</v>
          </cell>
          <cell r="N646">
            <v>8.573</v>
          </cell>
          <cell r="O646">
            <v>8.12</v>
          </cell>
          <cell r="P646">
            <v>25.884</v>
          </cell>
          <cell r="Q646">
            <v>44.679</v>
          </cell>
          <cell r="R646">
            <v>184.44000000000003</v>
          </cell>
          <cell r="S646">
            <v>26.093</v>
          </cell>
          <cell r="T646">
            <v>0.221</v>
          </cell>
          <cell r="U646">
            <v>0.113</v>
          </cell>
          <cell r="V646">
            <v>0.344</v>
          </cell>
          <cell r="W646">
            <v>0.066</v>
          </cell>
          <cell r="X646">
            <v>0.642</v>
          </cell>
          <cell r="Y646">
            <v>0</v>
          </cell>
          <cell r="Z646">
            <v>0.076</v>
          </cell>
          <cell r="AA646">
            <v>0.062</v>
          </cell>
          <cell r="AB646">
            <v>0.117</v>
          </cell>
          <cell r="AC646">
            <v>0.193</v>
          </cell>
          <cell r="AD646">
            <v>0.351</v>
          </cell>
          <cell r="AE646">
            <v>1.183</v>
          </cell>
          <cell r="AF646">
            <v>3.3680000000000003</v>
          </cell>
        </row>
        <row r="647">
          <cell r="A647" t="str">
            <v>121976</v>
          </cell>
          <cell r="B647" t="str">
            <v>LADWP</v>
          </cell>
          <cell r="D647">
            <v>12</v>
          </cell>
          <cell r="E647">
            <v>1976</v>
          </cell>
          <cell r="F647">
            <v>7.248</v>
          </cell>
          <cell r="G647">
            <v>4.384</v>
          </cell>
          <cell r="H647">
            <v>23.84</v>
          </cell>
          <cell r="I647">
            <v>6.693</v>
          </cell>
          <cell r="J647">
            <v>25.723</v>
          </cell>
          <cell r="K647">
            <v>1.27</v>
          </cell>
          <cell r="L647">
            <v>15.686</v>
          </cell>
          <cell r="M647">
            <v>14.434</v>
          </cell>
          <cell r="N647">
            <v>8.643</v>
          </cell>
          <cell r="O647">
            <v>8.184</v>
          </cell>
          <cell r="P647">
            <v>26.234</v>
          </cell>
          <cell r="Q647">
            <v>45.361</v>
          </cell>
          <cell r="R647">
            <v>187.7</v>
          </cell>
          <cell r="S647">
            <v>26.993</v>
          </cell>
          <cell r="T647">
            <v>0.354</v>
          </cell>
          <cell r="U647">
            <v>0.185</v>
          </cell>
          <cell r="V647">
            <v>0.581</v>
          </cell>
          <cell r="W647">
            <v>0.115</v>
          </cell>
          <cell r="X647">
            <v>0.999</v>
          </cell>
          <cell r="Y647">
            <v>0.047</v>
          </cell>
          <cell r="Z647">
            <v>0.031</v>
          </cell>
          <cell r="AA647">
            <v>0.074</v>
          </cell>
          <cell r="AB647">
            <v>0.075</v>
          </cell>
          <cell r="AC647">
            <v>0.104</v>
          </cell>
          <cell r="AD647">
            <v>0.424</v>
          </cell>
          <cell r="AE647">
            <v>0.743</v>
          </cell>
          <cell r="AF647">
            <v>3.732</v>
          </cell>
        </row>
        <row r="648">
          <cell r="A648" t="str">
            <v>121977</v>
          </cell>
          <cell r="B648" t="str">
            <v>LADWP</v>
          </cell>
          <cell r="D648">
            <v>12</v>
          </cell>
          <cell r="E648">
            <v>1977</v>
          </cell>
          <cell r="F648">
            <v>7.491</v>
          </cell>
          <cell r="G648">
            <v>4.527</v>
          </cell>
          <cell r="H648">
            <v>24.261</v>
          </cell>
          <cell r="I648">
            <v>6.78</v>
          </cell>
          <cell r="J648">
            <v>26.153</v>
          </cell>
          <cell r="K648">
            <v>1.29</v>
          </cell>
          <cell r="L648">
            <v>15.729</v>
          </cell>
          <cell r="M648">
            <v>14.471</v>
          </cell>
          <cell r="N648">
            <v>8.743</v>
          </cell>
          <cell r="O648">
            <v>8.316</v>
          </cell>
          <cell r="P648">
            <v>26.805</v>
          </cell>
          <cell r="Q648">
            <v>45.752</v>
          </cell>
          <cell r="R648">
            <v>190.318</v>
          </cell>
          <cell r="S648">
            <v>27.442999999999998</v>
          </cell>
          <cell r="T648">
            <v>0.259</v>
          </cell>
          <cell r="U648">
            <v>0.148</v>
          </cell>
          <cell r="V648">
            <v>0.518</v>
          </cell>
          <cell r="W648">
            <v>0.116</v>
          </cell>
          <cell r="X648">
            <v>0.568</v>
          </cell>
          <cell r="Y648">
            <v>0.029</v>
          </cell>
          <cell r="Z648">
            <v>0.048</v>
          </cell>
          <cell r="AA648">
            <v>0.048</v>
          </cell>
          <cell r="AB648">
            <v>0.106</v>
          </cell>
          <cell r="AC648">
            <v>0.176</v>
          </cell>
          <cell r="AD648">
            <v>0.655</v>
          </cell>
          <cell r="AE648">
            <v>0.461</v>
          </cell>
          <cell r="AF648">
            <v>3.132</v>
          </cell>
        </row>
        <row r="649">
          <cell r="A649" t="str">
            <v>121978</v>
          </cell>
          <cell r="B649" t="str">
            <v>LADWP</v>
          </cell>
          <cell r="D649">
            <v>12</v>
          </cell>
          <cell r="E649">
            <v>1978</v>
          </cell>
          <cell r="F649">
            <v>7.784</v>
          </cell>
          <cell r="G649">
            <v>4.708</v>
          </cell>
          <cell r="H649">
            <v>24.68</v>
          </cell>
          <cell r="I649">
            <v>6.86</v>
          </cell>
          <cell r="J649">
            <v>26.727</v>
          </cell>
          <cell r="K649">
            <v>1.29</v>
          </cell>
          <cell r="L649">
            <v>15.779</v>
          </cell>
          <cell r="M649">
            <v>14.542</v>
          </cell>
          <cell r="N649">
            <v>8.818</v>
          </cell>
          <cell r="O649">
            <v>8.346</v>
          </cell>
          <cell r="P649">
            <v>27.146</v>
          </cell>
          <cell r="Q649">
            <v>46.003</v>
          </cell>
          <cell r="R649">
            <v>192.683</v>
          </cell>
          <cell r="S649">
            <v>28.017</v>
          </cell>
          <cell r="T649">
            <v>0.311</v>
          </cell>
          <cell r="U649">
            <v>0.187</v>
          </cell>
          <cell r="V649">
            <v>0.527</v>
          </cell>
          <cell r="W649">
            <v>0.112</v>
          </cell>
          <cell r="X649">
            <v>0.728</v>
          </cell>
          <cell r="Y649">
            <v>0.001</v>
          </cell>
          <cell r="Z649">
            <v>0.055</v>
          </cell>
          <cell r="AA649">
            <v>0.084</v>
          </cell>
          <cell r="AB649">
            <v>0.083</v>
          </cell>
          <cell r="AC649">
            <v>0.079</v>
          </cell>
          <cell r="AD649">
            <v>0.435</v>
          </cell>
          <cell r="AE649">
            <v>0.329</v>
          </cell>
          <cell r="AF649">
            <v>2.9310000000000005</v>
          </cell>
        </row>
        <row r="650">
          <cell r="A650" t="str">
            <v>121979</v>
          </cell>
          <cell r="B650" t="str">
            <v>LADWP</v>
          </cell>
          <cell r="D650">
            <v>12</v>
          </cell>
          <cell r="E650">
            <v>1979</v>
          </cell>
          <cell r="F650">
            <v>8.266</v>
          </cell>
          <cell r="G650">
            <v>4.932</v>
          </cell>
          <cell r="H650">
            <v>25.143</v>
          </cell>
          <cell r="I650">
            <v>6.935</v>
          </cell>
          <cell r="J650">
            <v>27.663</v>
          </cell>
          <cell r="K650">
            <v>1.306</v>
          </cell>
          <cell r="L650">
            <v>15.833</v>
          </cell>
          <cell r="M650">
            <v>14.641</v>
          </cell>
          <cell r="N650">
            <v>8.949</v>
          </cell>
          <cell r="O650">
            <v>8.44</v>
          </cell>
          <cell r="P650">
            <v>27.656</v>
          </cell>
          <cell r="Q650">
            <v>46.617</v>
          </cell>
          <cell r="R650">
            <v>196.381</v>
          </cell>
          <cell r="S650">
            <v>28.969</v>
          </cell>
          <cell r="T650">
            <v>0.502</v>
          </cell>
          <cell r="U650">
            <v>0.23</v>
          </cell>
          <cell r="V650">
            <v>0.585</v>
          </cell>
          <cell r="W650">
            <v>0.112</v>
          </cell>
          <cell r="X650">
            <v>1.108</v>
          </cell>
          <cell r="Y650">
            <v>0.034</v>
          </cell>
          <cell r="Z650">
            <v>0.06</v>
          </cell>
          <cell r="AA650">
            <v>0.112</v>
          </cell>
          <cell r="AB650">
            <v>0.139</v>
          </cell>
          <cell r="AC650">
            <v>0.15</v>
          </cell>
          <cell r="AD650">
            <v>0.615</v>
          </cell>
          <cell r="AE650">
            <v>0.701</v>
          </cell>
          <cell r="AF650">
            <v>4.347999999999999</v>
          </cell>
        </row>
        <row r="651">
          <cell r="A651" t="str">
            <v>121980</v>
          </cell>
          <cell r="B651" t="str">
            <v>LADWP</v>
          </cell>
          <cell r="D651">
            <v>12</v>
          </cell>
          <cell r="E651">
            <v>1980</v>
          </cell>
          <cell r="F651">
            <v>8.976</v>
          </cell>
          <cell r="G651">
            <v>5.17</v>
          </cell>
          <cell r="H651">
            <v>25.947</v>
          </cell>
          <cell r="I651">
            <v>7.1</v>
          </cell>
          <cell r="J651">
            <v>28.634</v>
          </cell>
          <cell r="K651">
            <v>1.306</v>
          </cell>
          <cell r="L651">
            <v>15.899</v>
          </cell>
          <cell r="M651">
            <v>14.819</v>
          </cell>
          <cell r="N651">
            <v>9.043</v>
          </cell>
          <cell r="O651">
            <v>8.44</v>
          </cell>
          <cell r="P651">
            <v>28.077</v>
          </cell>
          <cell r="Q651">
            <v>48.322</v>
          </cell>
          <cell r="R651">
            <v>201.733</v>
          </cell>
          <cell r="S651">
            <v>29.94</v>
          </cell>
          <cell r="T651">
            <v>0.733</v>
          </cell>
          <cell r="U651">
            <v>0.245</v>
          </cell>
          <cell r="V651">
            <v>0.94</v>
          </cell>
          <cell r="W651">
            <v>0.206</v>
          </cell>
          <cell r="X651">
            <v>1.164</v>
          </cell>
          <cell r="Y651">
            <v>0.008</v>
          </cell>
          <cell r="Z651">
            <v>0.072</v>
          </cell>
          <cell r="AA651">
            <v>0.193</v>
          </cell>
          <cell r="AB651">
            <v>0.103</v>
          </cell>
          <cell r="AC651">
            <v>0.007</v>
          </cell>
          <cell r="AD651">
            <v>0.54</v>
          </cell>
          <cell r="AE651">
            <v>1.804</v>
          </cell>
          <cell r="AF651">
            <v>6.015000000000001</v>
          </cell>
        </row>
        <row r="652">
          <cell r="A652" t="str">
            <v>121981</v>
          </cell>
          <cell r="B652" t="str">
            <v>LADWP</v>
          </cell>
          <cell r="D652">
            <v>12</v>
          </cell>
          <cell r="E652">
            <v>1981</v>
          </cell>
          <cell r="F652">
            <v>9.568</v>
          </cell>
          <cell r="G652">
            <v>5.333</v>
          </cell>
          <cell r="H652">
            <v>26.509</v>
          </cell>
          <cell r="I652">
            <v>7.205</v>
          </cell>
          <cell r="J652">
            <v>29.437</v>
          </cell>
          <cell r="K652">
            <v>1.311</v>
          </cell>
          <cell r="L652">
            <v>15.937</v>
          </cell>
          <cell r="M652">
            <v>14.91</v>
          </cell>
          <cell r="N652">
            <v>9.122</v>
          </cell>
          <cell r="O652">
            <v>8.623</v>
          </cell>
          <cell r="P652">
            <v>28.438</v>
          </cell>
          <cell r="Q652">
            <v>50.2</v>
          </cell>
          <cell r="R652">
            <v>206.59300000000002</v>
          </cell>
          <cell r="S652">
            <v>30.748</v>
          </cell>
          <cell r="T652">
            <v>0.617</v>
          </cell>
          <cell r="U652">
            <v>0.171</v>
          </cell>
          <cell r="V652">
            <v>0.714</v>
          </cell>
          <cell r="W652">
            <v>0.151</v>
          </cell>
          <cell r="X652">
            <v>1.016</v>
          </cell>
          <cell r="Y652">
            <v>0.022</v>
          </cell>
          <cell r="Z652">
            <v>0.045</v>
          </cell>
          <cell r="AA652">
            <v>0.108</v>
          </cell>
          <cell r="AB652">
            <v>0.088</v>
          </cell>
          <cell r="AC652">
            <v>0.306</v>
          </cell>
          <cell r="AD652">
            <v>0.493</v>
          </cell>
          <cell r="AE652">
            <v>1.991</v>
          </cell>
          <cell r="AF652">
            <v>5.7219999999999995</v>
          </cell>
        </row>
        <row r="653">
          <cell r="A653" t="str">
            <v>121982</v>
          </cell>
          <cell r="B653" t="str">
            <v>LADWP</v>
          </cell>
          <cell r="D653">
            <v>12</v>
          </cell>
          <cell r="E653">
            <v>1982</v>
          </cell>
          <cell r="F653">
            <v>10.062</v>
          </cell>
          <cell r="G653">
            <v>5.5</v>
          </cell>
          <cell r="H653">
            <v>27</v>
          </cell>
          <cell r="I653">
            <v>7.3</v>
          </cell>
          <cell r="J653">
            <v>30</v>
          </cell>
          <cell r="K653">
            <v>1.311</v>
          </cell>
          <cell r="L653">
            <v>16</v>
          </cell>
          <cell r="M653">
            <v>15</v>
          </cell>
          <cell r="N653">
            <v>9.2</v>
          </cell>
          <cell r="O653">
            <v>8.816</v>
          </cell>
          <cell r="P653">
            <v>28.8</v>
          </cell>
          <cell r="Q653">
            <v>51.888</v>
          </cell>
          <cell r="R653">
            <v>210.877</v>
          </cell>
          <cell r="S653">
            <v>31.311</v>
          </cell>
          <cell r="T653">
            <v>0.523</v>
          </cell>
          <cell r="U653">
            <v>0.175</v>
          </cell>
          <cell r="V653">
            <v>0.66</v>
          </cell>
          <cell r="W653">
            <v>0.145</v>
          </cell>
          <cell r="X653">
            <v>0.799</v>
          </cell>
          <cell r="Y653">
            <v>0.003</v>
          </cell>
          <cell r="Z653">
            <v>0.071</v>
          </cell>
          <cell r="AA653">
            <v>0.108</v>
          </cell>
          <cell r="AB653">
            <v>0.089</v>
          </cell>
          <cell r="AC653">
            <v>0.269</v>
          </cell>
          <cell r="AD653">
            <v>0.51</v>
          </cell>
          <cell r="AE653">
            <v>1.815</v>
          </cell>
          <cell r="AF653">
            <v>5.167</v>
          </cell>
        </row>
        <row r="654">
          <cell r="A654" t="str">
            <v>121983</v>
          </cell>
          <cell r="B654" t="str">
            <v>LADWP</v>
          </cell>
          <cell r="D654">
            <v>12</v>
          </cell>
          <cell r="E654">
            <v>1983</v>
          </cell>
          <cell r="F654">
            <v>10.46</v>
          </cell>
          <cell r="G654">
            <v>5.625</v>
          </cell>
          <cell r="H654">
            <v>27.253</v>
          </cell>
          <cell r="I654">
            <v>7.34</v>
          </cell>
          <cell r="J654">
            <v>30.294</v>
          </cell>
          <cell r="K654">
            <v>1.311</v>
          </cell>
          <cell r="L654">
            <v>16.084</v>
          </cell>
          <cell r="M654">
            <v>15.105</v>
          </cell>
          <cell r="N654">
            <v>9.305</v>
          </cell>
          <cell r="O654">
            <v>8.974</v>
          </cell>
          <cell r="P654">
            <v>29.099</v>
          </cell>
          <cell r="Q654">
            <v>54.827</v>
          </cell>
          <cell r="R654">
            <v>215.67699999999996</v>
          </cell>
          <cell r="S654">
            <v>31.605</v>
          </cell>
          <cell r="T654">
            <v>0.43</v>
          </cell>
          <cell r="U654">
            <v>0.135</v>
          </cell>
          <cell r="V654">
            <v>0.44</v>
          </cell>
          <cell r="W654">
            <v>0.096</v>
          </cell>
          <cell r="X654">
            <v>0.555</v>
          </cell>
          <cell r="Y654">
            <v>0.01</v>
          </cell>
          <cell r="Z654">
            <v>0.092</v>
          </cell>
          <cell r="AA654">
            <v>0.125</v>
          </cell>
          <cell r="AB654">
            <v>0.116</v>
          </cell>
          <cell r="AC654">
            <v>0.242</v>
          </cell>
          <cell r="AD654">
            <v>0.464</v>
          </cell>
          <cell r="AE654">
            <v>3.082</v>
          </cell>
          <cell r="AF654">
            <v>5.787000000000001</v>
          </cell>
        </row>
        <row r="655">
          <cell r="A655" t="str">
            <v>121984</v>
          </cell>
          <cell r="B655" t="str">
            <v>LADWP</v>
          </cell>
          <cell r="D655">
            <v>12</v>
          </cell>
          <cell r="E655">
            <v>1984</v>
          </cell>
          <cell r="F655">
            <v>10.967</v>
          </cell>
          <cell r="G655">
            <v>5.739</v>
          </cell>
          <cell r="H655">
            <v>27.523</v>
          </cell>
          <cell r="I655">
            <v>7.393</v>
          </cell>
          <cell r="J655">
            <v>30.331</v>
          </cell>
          <cell r="K655">
            <v>1.311</v>
          </cell>
          <cell r="L655">
            <v>16.116</v>
          </cell>
          <cell r="M655">
            <v>15.147</v>
          </cell>
          <cell r="N655">
            <v>9.354</v>
          </cell>
          <cell r="O655">
            <v>9.176</v>
          </cell>
          <cell r="P655">
            <v>29.237</v>
          </cell>
          <cell r="Q655">
            <v>58.092</v>
          </cell>
          <cell r="R655">
            <v>220.38600000000002</v>
          </cell>
          <cell r="S655">
            <v>31.642</v>
          </cell>
          <cell r="T655">
            <v>0.543</v>
          </cell>
          <cell r="U655">
            <v>0.124</v>
          </cell>
          <cell r="V655">
            <v>0.478</v>
          </cell>
          <cell r="W655">
            <v>0.116</v>
          </cell>
          <cell r="X655">
            <v>0.324</v>
          </cell>
          <cell r="Y655">
            <v>0.028</v>
          </cell>
          <cell r="Z655">
            <v>0.041</v>
          </cell>
          <cell r="AA655">
            <v>0.065</v>
          </cell>
          <cell r="AB655">
            <v>0.062</v>
          </cell>
          <cell r="AC655">
            <v>0.295</v>
          </cell>
          <cell r="AD655">
            <v>0.322</v>
          </cell>
          <cell r="AE655">
            <v>3.428</v>
          </cell>
          <cell r="AF655">
            <v>5.8260000000000005</v>
          </cell>
        </row>
        <row r="656">
          <cell r="A656" t="str">
            <v>121985</v>
          </cell>
          <cell r="B656" t="str">
            <v>LADWP</v>
          </cell>
          <cell r="D656">
            <v>12</v>
          </cell>
          <cell r="E656">
            <v>1985</v>
          </cell>
          <cell r="F656">
            <v>11.247</v>
          </cell>
          <cell r="G656">
            <v>5.773</v>
          </cell>
          <cell r="H656">
            <v>27.937</v>
          </cell>
          <cell r="I656">
            <v>7.491</v>
          </cell>
          <cell r="J656">
            <v>30.331</v>
          </cell>
          <cell r="K656">
            <v>1.311</v>
          </cell>
          <cell r="L656">
            <v>16.117</v>
          </cell>
          <cell r="M656">
            <v>15.147</v>
          </cell>
          <cell r="N656">
            <v>9.399</v>
          </cell>
          <cell r="O656">
            <v>9.712</v>
          </cell>
          <cell r="P656">
            <v>29.355</v>
          </cell>
          <cell r="Q656">
            <v>60.119</v>
          </cell>
          <cell r="R656">
            <v>223.939</v>
          </cell>
          <cell r="S656">
            <v>31.642</v>
          </cell>
          <cell r="T656">
            <v>0.32</v>
          </cell>
          <cell r="U656">
            <v>0.046</v>
          </cell>
          <cell r="V656">
            <v>0.644</v>
          </cell>
          <cell r="W656">
            <v>0.166</v>
          </cell>
          <cell r="X656">
            <v>0.198</v>
          </cell>
          <cell r="Y656">
            <v>0.005</v>
          </cell>
          <cell r="Z656">
            <v>0.012</v>
          </cell>
          <cell r="AA656">
            <v>0.023</v>
          </cell>
          <cell r="AB656">
            <v>0.059</v>
          </cell>
          <cell r="AC656">
            <v>0.637</v>
          </cell>
          <cell r="AD656">
            <v>0.321</v>
          </cell>
          <cell r="AE656">
            <v>2.21</v>
          </cell>
          <cell r="AF656">
            <v>4.641</v>
          </cell>
        </row>
        <row r="657">
          <cell r="A657" t="str">
            <v>121986</v>
          </cell>
          <cell r="B657" t="str">
            <v>LADWP</v>
          </cell>
          <cell r="D657">
            <v>12</v>
          </cell>
          <cell r="E657">
            <v>1986</v>
          </cell>
          <cell r="F657">
            <v>11.681</v>
          </cell>
          <cell r="G657">
            <v>5.85</v>
          </cell>
          <cell r="H657">
            <v>28.62</v>
          </cell>
          <cell r="I657">
            <v>7.65</v>
          </cell>
          <cell r="J657">
            <v>30.331</v>
          </cell>
          <cell r="K657">
            <v>1.311</v>
          </cell>
          <cell r="L657">
            <v>16.122</v>
          </cell>
          <cell r="M657">
            <v>15.154</v>
          </cell>
          <cell r="N657">
            <v>9.428</v>
          </cell>
          <cell r="O657">
            <v>9.974</v>
          </cell>
          <cell r="P657">
            <v>29.622</v>
          </cell>
          <cell r="Q657">
            <v>62.589</v>
          </cell>
          <cell r="R657">
            <v>228.332</v>
          </cell>
          <cell r="S657">
            <v>31.642</v>
          </cell>
          <cell r="T657">
            <v>0.478</v>
          </cell>
          <cell r="U657">
            <v>0.091</v>
          </cell>
          <cell r="V657">
            <v>0.936</v>
          </cell>
          <cell r="W657">
            <v>0.235</v>
          </cell>
          <cell r="X657">
            <v>0.435</v>
          </cell>
          <cell r="Y657">
            <v>0.001</v>
          </cell>
          <cell r="Z657">
            <v>0.016</v>
          </cell>
          <cell r="AA657">
            <v>0.036</v>
          </cell>
          <cell r="AB657">
            <v>0.045</v>
          </cell>
          <cell r="AC657">
            <v>0.373</v>
          </cell>
          <cell r="AD657">
            <v>0.492</v>
          </cell>
          <cell r="AE657">
            <v>2.672</v>
          </cell>
          <cell r="AF657">
            <v>5.8100000000000005</v>
          </cell>
        </row>
        <row r="658">
          <cell r="A658" t="str">
            <v>121987</v>
          </cell>
          <cell r="B658" t="str">
            <v>LADWP</v>
          </cell>
          <cell r="D658">
            <v>12</v>
          </cell>
          <cell r="E658">
            <v>1987</v>
          </cell>
          <cell r="F658">
            <v>12.09</v>
          </cell>
          <cell r="G658">
            <v>5.923</v>
          </cell>
          <cell r="H658">
            <v>29.345</v>
          </cell>
          <cell r="I658">
            <v>7.819</v>
          </cell>
          <cell r="J658">
            <v>30.387</v>
          </cell>
          <cell r="K658">
            <v>1.311</v>
          </cell>
          <cell r="L658">
            <v>16.128</v>
          </cell>
          <cell r="M658">
            <v>15.165</v>
          </cell>
          <cell r="N658">
            <v>9.451</v>
          </cell>
          <cell r="O658">
            <v>10.189</v>
          </cell>
          <cell r="P658">
            <v>29.903</v>
          </cell>
          <cell r="Q658">
            <v>64.754</v>
          </cell>
          <cell r="R658">
            <v>232.46499999999997</v>
          </cell>
          <cell r="S658">
            <v>31.698</v>
          </cell>
          <cell r="T658">
            <v>0.458</v>
          </cell>
          <cell r="U658">
            <v>0.087</v>
          </cell>
          <cell r="V658">
            <v>1.003</v>
          </cell>
          <cell r="W658">
            <v>0.252</v>
          </cell>
          <cell r="X658">
            <v>0.457</v>
          </cell>
          <cell r="Y658">
            <v>0.001</v>
          </cell>
          <cell r="Z658">
            <v>0.019</v>
          </cell>
          <cell r="AA658">
            <v>0.041</v>
          </cell>
          <cell r="AB658">
            <v>0.039</v>
          </cell>
          <cell r="AC658">
            <v>0.336</v>
          </cell>
          <cell r="AD658">
            <v>0.53</v>
          </cell>
          <cell r="AE658">
            <v>2.394</v>
          </cell>
          <cell r="AF658">
            <v>5.617</v>
          </cell>
        </row>
        <row r="659">
          <cell r="A659" t="str">
            <v>121988</v>
          </cell>
          <cell r="B659" t="str">
            <v>LADWP</v>
          </cell>
          <cell r="D659">
            <v>12</v>
          </cell>
          <cell r="E659">
            <v>1988</v>
          </cell>
          <cell r="F659">
            <v>12.336</v>
          </cell>
          <cell r="G659">
            <v>5.993</v>
          </cell>
          <cell r="H659">
            <v>30.138</v>
          </cell>
          <cell r="I659">
            <v>8.005</v>
          </cell>
          <cell r="J659">
            <v>30.467</v>
          </cell>
          <cell r="K659">
            <v>1.311</v>
          </cell>
          <cell r="L659">
            <v>16.138</v>
          </cell>
          <cell r="M659">
            <v>15.171</v>
          </cell>
          <cell r="N659">
            <v>9.464</v>
          </cell>
          <cell r="O659">
            <v>10.478</v>
          </cell>
          <cell r="P659">
            <v>30.378</v>
          </cell>
          <cell r="Q659">
            <v>66.17</v>
          </cell>
          <cell r="R659">
            <v>236.04900000000004</v>
          </cell>
          <cell r="S659">
            <v>31.778</v>
          </cell>
          <cell r="T659">
            <v>0.3</v>
          </cell>
          <cell r="U659">
            <v>0.087</v>
          </cell>
          <cell r="V659">
            <v>1.097</v>
          </cell>
          <cell r="W659">
            <v>0.276</v>
          </cell>
          <cell r="X659">
            <v>0.487</v>
          </cell>
          <cell r="Y659">
            <v>0.008</v>
          </cell>
          <cell r="Z659">
            <v>0.023</v>
          </cell>
          <cell r="AA659">
            <v>0.038</v>
          </cell>
          <cell r="AB659">
            <v>0.031</v>
          </cell>
          <cell r="AC659">
            <v>0.42</v>
          </cell>
          <cell r="AD659">
            <v>0.75</v>
          </cell>
          <cell r="AE659">
            <v>1.67</v>
          </cell>
          <cell r="AF659">
            <v>5.186999999999999</v>
          </cell>
        </row>
        <row r="660">
          <cell r="A660" t="str">
            <v>121989</v>
          </cell>
          <cell r="B660" t="str">
            <v>LADWP</v>
          </cell>
          <cell r="D660">
            <v>12</v>
          </cell>
          <cell r="E660">
            <v>1989</v>
          </cell>
          <cell r="F660">
            <v>12.62</v>
          </cell>
          <cell r="G660">
            <v>6.086</v>
          </cell>
          <cell r="H660">
            <v>30.644</v>
          </cell>
          <cell r="I660">
            <v>8.105</v>
          </cell>
          <cell r="J660">
            <v>30.684</v>
          </cell>
          <cell r="K660">
            <v>1.311</v>
          </cell>
          <cell r="L660">
            <v>16.156</v>
          </cell>
          <cell r="M660">
            <v>15.202</v>
          </cell>
          <cell r="N660">
            <v>9.49</v>
          </cell>
          <cell r="O660">
            <v>11.038</v>
          </cell>
          <cell r="P660">
            <v>30.833</v>
          </cell>
          <cell r="Q660">
            <v>67.622</v>
          </cell>
          <cell r="R660">
            <v>239.791</v>
          </cell>
          <cell r="S660">
            <v>31.995</v>
          </cell>
          <cell r="T660">
            <v>0.344</v>
          </cell>
          <cell r="U660">
            <v>0.111</v>
          </cell>
          <cell r="V660">
            <v>0.839</v>
          </cell>
          <cell r="W660">
            <v>0.199</v>
          </cell>
          <cell r="X660">
            <v>0.655</v>
          </cell>
          <cell r="Y660">
            <v>0.003</v>
          </cell>
          <cell r="Z660">
            <v>0.033</v>
          </cell>
          <cell r="AA660">
            <v>0.067</v>
          </cell>
          <cell r="AB660">
            <v>0.046</v>
          </cell>
          <cell r="AC660">
            <v>0.703</v>
          </cell>
          <cell r="AD660">
            <v>0.757</v>
          </cell>
          <cell r="AE660">
            <v>1.736</v>
          </cell>
          <cell r="AF660">
            <v>5.493</v>
          </cell>
        </row>
        <row r="661">
          <cell r="A661" t="str">
            <v>121990</v>
          </cell>
          <cell r="B661" t="str">
            <v>LADWP</v>
          </cell>
          <cell r="D661">
            <v>12</v>
          </cell>
          <cell r="E661">
            <v>1990</v>
          </cell>
          <cell r="F661">
            <v>12.985</v>
          </cell>
          <cell r="G661">
            <v>6.169</v>
          </cell>
          <cell r="H661">
            <v>31.115</v>
          </cell>
          <cell r="I661">
            <v>8.199</v>
          </cell>
          <cell r="J661">
            <v>30.783</v>
          </cell>
          <cell r="K661">
            <v>1.311</v>
          </cell>
          <cell r="L661">
            <v>16.192</v>
          </cell>
          <cell r="M661">
            <v>15.226</v>
          </cell>
          <cell r="N661">
            <v>9.523</v>
          </cell>
          <cell r="O661">
            <v>11.166</v>
          </cell>
          <cell r="P661">
            <v>31.156</v>
          </cell>
          <cell r="Q661">
            <v>69.479</v>
          </cell>
          <cell r="R661">
            <v>243.30400000000003</v>
          </cell>
          <cell r="S661">
            <v>32.094</v>
          </cell>
          <cell r="T661">
            <v>0.431</v>
          </cell>
          <cell r="U661">
            <v>0.103</v>
          </cell>
          <cell r="V661">
            <v>0.831</v>
          </cell>
          <cell r="W661">
            <v>0.201</v>
          </cell>
          <cell r="X661">
            <v>0.57</v>
          </cell>
          <cell r="Y661">
            <v>0.005</v>
          </cell>
          <cell r="Z661">
            <v>0.052</v>
          </cell>
          <cell r="AA661">
            <v>0.064</v>
          </cell>
          <cell r="AB661">
            <v>0.054</v>
          </cell>
          <cell r="AC661">
            <v>0.28</v>
          </cell>
          <cell r="AD661">
            <v>0.653</v>
          </cell>
          <cell r="AE661">
            <v>2.174</v>
          </cell>
          <cell r="AF661">
            <v>5.418</v>
          </cell>
        </row>
        <row r="662">
          <cell r="A662" t="str">
            <v>121991</v>
          </cell>
          <cell r="B662" t="str">
            <v>LADWP</v>
          </cell>
          <cell r="D662">
            <v>12</v>
          </cell>
          <cell r="E662">
            <v>1991</v>
          </cell>
          <cell r="F662">
            <v>13.332</v>
          </cell>
          <cell r="G662">
            <v>6.24</v>
          </cell>
          <cell r="H662">
            <v>31.851</v>
          </cell>
          <cell r="I662">
            <v>8.365</v>
          </cell>
          <cell r="J662">
            <v>30.823</v>
          </cell>
          <cell r="K662">
            <v>1.311</v>
          </cell>
          <cell r="L662">
            <v>16.224</v>
          </cell>
          <cell r="M662">
            <v>15.241</v>
          </cell>
          <cell r="N662">
            <v>9.574</v>
          </cell>
          <cell r="O662">
            <v>11.359</v>
          </cell>
          <cell r="P662">
            <v>31.403</v>
          </cell>
          <cell r="Q662">
            <v>71.091</v>
          </cell>
          <cell r="R662">
            <v>246.81400000000002</v>
          </cell>
          <cell r="S662">
            <v>32.134</v>
          </cell>
          <cell r="T662">
            <v>0.419</v>
          </cell>
          <cell r="U662">
            <v>0.094</v>
          </cell>
          <cell r="V662">
            <v>1.125</v>
          </cell>
          <cell r="W662">
            <v>0.281</v>
          </cell>
          <cell r="X662">
            <v>0.542</v>
          </cell>
          <cell r="Y662">
            <v>0.005</v>
          </cell>
          <cell r="Z662">
            <v>0.05</v>
          </cell>
          <cell r="AA662">
            <v>0.058</v>
          </cell>
          <cell r="AB662">
            <v>0.075</v>
          </cell>
          <cell r="AC662">
            <v>0.356</v>
          </cell>
          <cell r="AD662">
            <v>0.607</v>
          </cell>
          <cell r="AE662">
            <v>1.964</v>
          </cell>
          <cell r="AF662">
            <v>5.5760000000000005</v>
          </cell>
        </row>
        <row r="663">
          <cell r="A663" t="str">
            <v>121992</v>
          </cell>
          <cell r="B663" t="str">
            <v>LADWP</v>
          </cell>
          <cell r="D663">
            <v>12</v>
          </cell>
          <cell r="E663">
            <v>1992</v>
          </cell>
          <cell r="F663">
            <v>13.514</v>
          </cell>
          <cell r="G663">
            <v>6.278</v>
          </cell>
          <cell r="H663">
            <v>32.057</v>
          </cell>
          <cell r="I663">
            <v>8.395</v>
          </cell>
          <cell r="J663">
            <v>30.823</v>
          </cell>
          <cell r="K663">
            <v>1.311</v>
          </cell>
          <cell r="L663">
            <v>16.252</v>
          </cell>
          <cell r="M663">
            <v>15.241</v>
          </cell>
          <cell r="N663">
            <v>9.595</v>
          </cell>
          <cell r="O663">
            <v>11.514</v>
          </cell>
          <cell r="P663">
            <v>31.533</v>
          </cell>
          <cell r="Q663">
            <v>72.138</v>
          </cell>
          <cell r="R663">
            <v>248.65100000000004</v>
          </cell>
          <cell r="S663">
            <v>32.134</v>
          </cell>
          <cell r="T663">
            <v>0.261</v>
          </cell>
          <cell r="U663">
            <v>0.063</v>
          </cell>
          <cell r="V663">
            <v>0.624</v>
          </cell>
          <cell r="W663">
            <v>0.155</v>
          </cell>
          <cell r="X663">
            <v>0.329</v>
          </cell>
          <cell r="Y663">
            <v>0.018</v>
          </cell>
          <cell r="Z663">
            <v>0.047</v>
          </cell>
          <cell r="AA663">
            <v>0.043</v>
          </cell>
          <cell r="AB663">
            <v>0.048</v>
          </cell>
          <cell r="AC663">
            <v>0.327</v>
          </cell>
          <cell r="AD663">
            <v>0.521</v>
          </cell>
          <cell r="AE663">
            <v>1.438</v>
          </cell>
          <cell r="AF663">
            <v>3.8739999999999997</v>
          </cell>
        </row>
        <row r="664">
          <cell r="A664" t="str">
            <v>121993</v>
          </cell>
          <cell r="B664" t="str">
            <v>LADWP</v>
          </cell>
          <cell r="D664">
            <v>12</v>
          </cell>
          <cell r="E664">
            <v>1993</v>
          </cell>
          <cell r="F664">
            <v>13.619</v>
          </cell>
          <cell r="G664">
            <v>6.288</v>
          </cell>
          <cell r="H664">
            <v>32.161</v>
          </cell>
          <cell r="I664">
            <v>8.404</v>
          </cell>
          <cell r="J664">
            <v>30.823</v>
          </cell>
          <cell r="K664">
            <v>1.311</v>
          </cell>
          <cell r="L664">
            <v>16.266</v>
          </cell>
          <cell r="M664">
            <v>15.241</v>
          </cell>
          <cell r="N664">
            <v>9.597</v>
          </cell>
          <cell r="O664">
            <v>11.514</v>
          </cell>
          <cell r="P664">
            <v>32.087</v>
          </cell>
          <cell r="Q664">
            <v>72.138</v>
          </cell>
          <cell r="R664">
            <v>249.44899999999998</v>
          </cell>
          <cell r="S664">
            <v>32.134</v>
          </cell>
          <cell r="T664">
            <v>0.191</v>
          </cell>
          <cell r="U664">
            <v>0.038</v>
          </cell>
          <cell r="V664">
            <v>0.55</v>
          </cell>
          <cell r="W664">
            <v>0.141</v>
          </cell>
          <cell r="X664">
            <v>0.172</v>
          </cell>
          <cell r="Y664">
            <v>0.033</v>
          </cell>
          <cell r="Z664">
            <v>0.036</v>
          </cell>
          <cell r="AA664">
            <v>0.051</v>
          </cell>
          <cell r="AB664">
            <v>0.031</v>
          </cell>
          <cell r="AC664">
            <v>0.068</v>
          </cell>
          <cell r="AD664">
            <v>0.975</v>
          </cell>
          <cell r="AE664">
            <v>0.253</v>
          </cell>
          <cell r="AF664">
            <v>2.539</v>
          </cell>
        </row>
        <row r="665">
          <cell r="A665" t="str">
            <v>121994</v>
          </cell>
          <cell r="B665" t="str">
            <v>LADWP</v>
          </cell>
          <cell r="D665">
            <v>12</v>
          </cell>
          <cell r="E665">
            <v>1994</v>
          </cell>
          <cell r="F665">
            <v>13.701</v>
          </cell>
          <cell r="G665">
            <v>6.29</v>
          </cell>
          <cell r="H665">
            <v>32.241</v>
          </cell>
          <cell r="I665">
            <v>8.409</v>
          </cell>
          <cell r="J665">
            <v>30.823</v>
          </cell>
          <cell r="K665">
            <v>1.311</v>
          </cell>
          <cell r="L665">
            <v>16.273</v>
          </cell>
          <cell r="M665">
            <v>15.241</v>
          </cell>
          <cell r="N665">
            <v>9.601</v>
          </cell>
          <cell r="O665">
            <v>11.514</v>
          </cell>
          <cell r="P665">
            <v>32.193</v>
          </cell>
          <cell r="Q665">
            <v>72.138</v>
          </cell>
          <cell r="R665">
            <v>249.73500000000004</v>
          </cell>
          <cell r="S665">
            <v>32.134</v>
          </cell>
          <cell r="T665">
            <v>0.175</v>
          </cell>
          <cell r="U665">
            <v>0.032</v>
          </cell>
          <cell r="V665">
            <v>0.554</v>
          </cell>
          <cell r="W665">
            <v>0.146</v>
          </cell>
          <cell r="X665">
            <v>0.099</v>
          </cell>
          <cell r="Y665">
            <v>0.023</v>
          </cell>
          <cell r="Z665">
            <v>0.031</v>
          </cell>
          <cell r="AA665">
            <v>0.039</v>
          </cell>
          <cell r="AB665">
            <v>0.036</v>
          </cell>
          <cell r="AC665">
            <v>0.019</v>
          </cell>
          <cell r="AD665">
            <v>0.56</v>
          </cell>
          <cell r="AE665">
            <v>0.238</v>
          </cell>
          <cell r="AF665">
            <v>1.9519999999999997</v>
          </cell>
        </row>
        <row r="666">
          <cell r="A666" t="str">
            <v>121995</v>
          </cell>
          <cell r="B666" t="str">
            <v>LADWP</v>
          </cell>
          <cell r="D666">
            <v>12</v>
          </cell>
          <cell r="E666">
            <v>1995</v>
          </cell>
          <cell r="F666">
            <v>13.729</v>
          </cell>
          <cell r="G666">
            <v>6.29</v>
          </cell>
          <cell r="H666">
            <v>32.241</v>
          </cell>
          <cell r="I666">
            <v>8.409</v>
          </cell>
          <cell r="J666">
            <v>30.823</v>
          </cell>
          <cell r="K666">
            <v>1.311</v>
          </cell>
          <cell r="L666">
            <v>16.294</v>
          </cell>
          <cell r="M666">
            <v>15.241</v>
          </cell>
          <cell r="N666">
            <v>9.601</v>
          </cell>
          <cell r="O666">
            <v>11.514</v>
          </cell>
          <cell r="P666">
            <v>32.193</v>
          </cell>
          <cell r="Q666">
            <v>72.138</v>
          </cell>
          <cell r="R666">
            <v>249.78400000000002</v>
          </cell>
          <cell r="S666">
            <v>32.134</v>
          </cell>
          <cell r="T666">
            <v>0.129</v>
          </cell>
          <cell r="U666">
            <v>0.021</v>
          </cell>
          <cell r="V666">
            <v>0.312</v>
          </cell>
          <cell r="W666">
            <v>0.082</v>
          </cell>
          <cell r="X666">
            <v>0.064</v>
          </cell>
          <cell r="Y666">
            <v>0.029</v>
          </cell>
          <cell r="Z666">
            <v>0.047</v>
          </cell>
          <cell r="AA666">
            <v>0.019</v>
          </cell>
          <cell r="AB666">
            <v>0.017</v>
          </cell>
          <cell r="AC666">
            <v>0.023</v>
          </cell>
          <cell r="AD666">
            <v>0.225</v>
          </cell>
          <cell r="AE666">
            <v>0.247</v>
          </cell>
          <cell r="AF666">
            <v>1.2149999999999999</v>
          </cell>
        </row>
        <row r="667">
          <cell r="A667" t="str">
            <v>121996</v>
          </cell>
          <cell r="B667" t="str">
            <v>LADWP</v>
          </cell>
          <cell r="D667">
            <v>12</v>
          </cell>
          <cell r="E667">
            <v>1996</v>
          </cell>
          <cell r="F667">
            <v>13.757</v>
          </cell>
          <cell r="G667">
            <v>6.29</v>
          </cell>
          <cell r="H667">
            <v>32.241</v>
          </cell>
          <cell r="I667">
            <v>8.409</v>
          </cell>
          <cell r="J667">
            <v>30.823</v>
          </cell>
          <cell r="K667">
            <v>1.311</v>
          </cell>
          <cell r="L667">
            <v>16.294</v>
          </cell>
          <cell r="M667">
            <v>15.241</v>
          </cell>
          <cell r="N667">
            <v>9.601</v>
          </cell>
          <cell r="O667">
            <v>11.514</v>
          </cell>
          <cell r="P667">
            <v>32.193</v>
          </cell>
          <cell r="Q667">
            <v>72.138</v>
          </cell>
          <cell r="R667">
            <v>249.81199999999998</v>
          </cell>
          <cell r="S667">
            <v>32.134</v>
          </cell>
          <cell r="T667">
            <v>0.135</v>
          </cell>
          <cell r="U667">
            <v>0.041</v>
          </cell>
          <cell r="V667">
            <v>0.305</v>
          </cell>
          <cell r="W667">
            <v>0.077</v>
          </cell>
          <cell r="X667">
            <v>0.129</v>
          </cell>
          <cell r="Y667">
            <v>0.009</v>
          </cell>
          <cell r="Z667">
            <v>0.026</v>
          </cell>
          <cell r="AA667">
            <v>0.036</v>
          </cell>
          <cell r="AB667">
            <v>0.016</v>
          </cell>
          <cell r="AC667">
            <v>0.028</v>
          </cell>
          <cell r="AD667">
            <v>0.32</v>
          </cell>
          <cell r="AE667">
            <v>0.23</v>
          </cell>
          <cell r="AF667">
            <v>1.352</v>
          </cell>
        </row>
        <row r="668">
          <cell r="A668" t="str">
            <v>121997</v>
          </cell>
          <cell r="B668" t="str">
            <v>LADWP</v>
          </cell>
          <cell r="D668">
            <v>12</v>
          </cell>
          <cell r="E668">
            <v>1997</v>
          </cell>
          <cell r="F668">
            <v>13.757</v>
          </cell>
          <cell r="G668">
            <v>6.29</v>
          </cell>
          <cell r="H668">
            <v>32.241</v>
          </cell>
          <cell r="I668">
            <v>8.409</v>
          </cell>
          <cell r="J668">
            <v>30.823</v>
          </cell>
          <cell r="K668">
            <v>1.311</v>
          </cell>
          <cell r="L668">
            <v>16.294</v>
          </cell>
          <cell r="M668">
            <v>15.241</v>
          </cell>
          <cell r="N668">
            <v>9.601</v>
          </cell>
          <cell r="O668">
            <v>11.514</v>
          </cell>
          <cell r="P668">
            <v>32.193</v>
          </cell>
          <cell r="Q668">
            <v>72.138</v>
          </cell>
          <cell r="R668">
            <v>249.81199999999998</v>
          </cell>
          <cell r="S668">
            <v>32.134</v>
          </cell>
          <cell r="T668">
            <v>0.078</v>
          </cell>
          <cell r="U668">
            <v>0.041</v>
          </cell>
          <cell r="V668">
            <v>0.444</v>
          </cell>
          <cell r="W668">
            <v>0.113</v>
          </cell>
          <cell r="X668">
            <v>0.169</v>
          </cell>
          <cell r="Y668">
            <v>0.003</v>
          </cell>
          <cell r="Z668">
            <v>0.025</v>
          </cell>
          <cell r="AA668">
            <v>0.028</v>
          </cell>
          <cell r="AB668">
            <v>0.02</v>
          </cell>
          <cell r="AC668">
            <v>0.01</v>
          </cell>
          <cell r="AD668">
            <v>0.418</v>
          </cell>
          <cell r="AE668">
            <v>0.144</v>
          </cell>
          <cell r="AF668">
            <v>1.4929999999999999</v>
          </cell>
        </row>
        <row r="669">
          <cell r="A669" t="str">
            <v>121998</v>
          </cell>
          <cell r="B669" t="str">
            <v>LADWP</v>
          </cell>
          <cell r="D669">
            <v>12</v>
          </cell>
          <cell r="E669">
            <v>1998</v>
          </cell>
          <cell r="F669">
            <v>13.757</v>
          </cell>
          <cell r="G669">
            <v>6.29</v>
          </cell>
          <cell r="H669">
            <v>32.241</v>
          </cell>
          <cell r="I669">
            <v>8.409</v>
          </cell>
          <cell r="J669">
            <v>30.823</v>
          </cell>
          <cell r="K669">
            <v>1.311</v>
          </cell>
          <cell r="L669">
            <v>16.294</v>
          </cell>
          <cell r="M669">
            <v>15.241</v>
          </cell>
          <cell r="N669">
            <v>9.601</v>
          </cell>
          <cell r="O669">
            <v>11.514</v>
          </cell>
          <cell r="P669">
            <v>32.193</v>
          </cell>
          <cell r="Q669">
            <v>72.138</v>
          </cell>
          <cell r="R669">
            <v>249.81199999999998</v>
          </cell>
          <cell r="S669">
            <v>32.134</v>
          </cell>
          <cell r="T669">
            <v>0.102</v>
          </cell>
          <cell r="U669">
            <v>0.049</v>
          </cell>
          <cell r="V669">
            <v>0.468</v>
          </cell>
          <cell r="W669">
            <v>0.119</v>
          </cell>
          <cell r="X669">
            <v>0.178</v>
          </cell>
          <cell r="Y669">
            <v>0.01</v>
          </cell>
          <cell r="Z669">
            <v>0.024</v>
          </cell>
          <cell r="AA669">
            <v>0.039</v>
          </cell>
          <cell r="AB669">
            <v>0.024</v>
          </cell>
          <cell r="AC669">
            <v>0.083</v>
          </cell>
          <cell r="AD669">
            <v>0.419</v>
          </cell>
          <cell r="AE669">
            <v>0.279</v>
          </cell>
          <cell r="AF669">
            <v>1.794</v>
          </cell>
        </row>
        <row r="670">
          <cell r="A670" t="str">
            <v>121999</v>
          </cell>
          <cell r="B670" t="str">
            <v>LADWP</v>
          </cell>
          <cell r="D670">
            <v>12</v>
          </cell>
          <cell r="E670">
            <v>1999</v>
          </cell>
          <cell r="F670">
            <v>13.757</v>
          </cell>
          <cell r="G670">
            <v>6.29</v>
          </cell>
          <cell r="H670">
            <v>32.241</v>
          </cell>
          <cell r="I670">
            <v>8.409</v>
          </cell>
          <cell r="J670">
            <v>30.823</v>
          </cell>
          <cell r="K670">
            <v>1.311</v>
          </cell>
          <cell r="L670">
            <v>16.294</v>
          </cell>
          <cell r="M670">
            <v>15.241</v>
          </cell>
          <cell r="N670">
            <v>9.601</v>
          </cell>
          <cell r="O670">
            <v>11.514</v>
          </cell>
          <cell r="P670">
            <v>32.193</v>
          </cell>
          <cell r="Q670">
            <v>72.138</v>
          </cell>
          <cell r="R670">
            <v>249.81199999999998</v>
          </cell>
          <cell r="S670">
            <v>32.134</v>
          </cell>
          <cell r="T670">
            <v>0.122</v>
          </cell>
          <cell r="U670">
            <v>0.045</v>
          </cell>
          <cell r="V670">
            <v>0.431</v>
          </cell>
          <cell r="W670">
            <v>0.108</v>
          </cell>
          <cell r="X670">
            <v>0.205</v>
          </cell>
          <cell r="Y670">
            <v>0.009</v>
          </cell>
          <cell r="Z670">
            <v>0.045</v>
          </cell>
          <cell r="AA670">
            <v>0.032</v>
          </cell>
          <cell r="AB670">
            <v>0.022</v>
          </cell>
          <cell r="AC670">
            <v>0.166</v>
          </cell>
          <cell r="AD670">
            <v>0.347</v>
          </cell>
          <cell r="AE670">
            <v>0.469</v>
          </cell>
          <cell r="AF670">
            <v>2.001</v>
          </cell>
        </row>
        <row r="671">
          <cell r="A671" t="str">
            <v>122000</v>
          </cell>
          <cell r="B671" t="str">
            <v>LADWP</v>
          </cell>
          <cell r="D671">
            <v>12</v>
          </cell>
          <cell r="E671">
            <v>2000</v>
          </cell>
          <cell r="F671">
            <v>13.757</v>
          </cell>
          <cell r="G671">
            <v>6.326</v>
          </cell>
          <cell r="H671">
            <v>32.241</v>
          </cell>
          <cell r="I671">
            <v>8.409</v>
          </cell>
          <cell r="J671">
            <v>30.823</v>
          </cell>
          <cell r="K671">
            <v>1.311</v>
          </cell>
          <cell r="L671">
            <v>16.294</v>
          </cell>
          <cell r="M671">
            <v>15.241</v>
          </cell>
          <cell r="N671">
            <v>9.601</v>
          </cell>
          <cell r="O671">
            <v>11.514</v>
          </cell>
          <cell r="P671">
            <v>32.193</v>
          </cell>
          <cell r="Q671">
            <v>72.138</v>
          </cell>
          <cell r="R671">
            <v>249.84799999999998</v>
          </cell>
          <cell r="S671">
            <v>32.134</v>
          </cell>
          <cell r="T671">
            <v>0.111</v>
          </cell>
          <cell r="U671">
            <v>0.095</v>
          </cell>
          <cell r="V671">
            <v>0.685</v>
          </cell>
          <cell r="W671">
            <v>0.162</v>
          </cell>
          <cell r="X671">
            <v>0.562</v>
          </cell>
          <cell r="Y671">
            <v>0</v>
          </cell>
          <cell r="Z671">
            <v>0.039</v>
          </cell>
          <cell r="AA671">
            <v>0.103</v>
          </cell>
          <cell r="AB671">
            <v>0.052</v>
          </cell>
          <cell r="AC671">
            <v>0.141</v>
          </cell>
          <cell r="AD671">
            <v>0.462</v>
          </cell>
          <cell r="AE671">
            <v>0.846</v>
          </cell>
          <cell r="AF671">
            <v>3.258</v>
          </cell>
        </row>
        <row r="672">
          <cell r="A672" t="str">
            <v>122001</v>
          </cell>
          <cell r="B672" t="str">
            <v>LADWP</v>
          </cell>
          <cell r="D672">
            <v>12</v>
          </cell>
          <cell r="E672">
            <v>2001</v>
          </cell>
          <cell r="F672">
            <v>13.757</v>
          </cell>
          <cell r="G672">
            <v>6.364</v>
          </cell>
          <cell r="H672">
            <v>32.241</v>
          </cell>
          <cell r="I672">
            <v>8.409</v>
          </cell>
          <cell r="J672">
            <v>30.823</v>
          </cell>
          <cell r="K672">
            <v>1.311</v>
          </cell>
          <cell r="L672">
            <v>16.3</v>
          </cell>
          <cell r="M672">
            <v>15.241</v>
          </cell>
          <cell r="N672">
            <v>9.601</v>
          </cell>
          <cell r="O672">
            <v>11.514</v>
          </cell>
          <cell r="P672">
            <v>32.193</v>
          </cell>
          <cell r="Q672">
            <v>72.138</v>
          </cell>
          <cell r="R672">
            <v>249.89200000000002</v>
          </cell>
          <cell r="S672">
            <v>32.134</v>
          </cell>
          <cell r="T672">
            <v>0.13</v>
          </cell>
          <cell r="U672">
            <v>0.094</v>
          </cell>
          <cell r="V672">
            <v>0.606</v>
          </cell>
          <cell r="W672">
            <v>0.141</v>
          </cell>
          <cell r="X672">
            <v>0.554</v>
          </cell>
          <cell r="Y672">
            <v>0.033</v>
          </cell>
          <cell r="Z672">
            <v>0.057</v>
          </cell>
          <cell r="AA672">
            <v>0.084</v>
          </cell>
          <cell r="AB672">
            <v>0.051</v>
          </cell>
          <cell r="AC672">
            <v>0.097</v>
          </cell>
          <cell r="AD672">
            <v>0.503</v>
          </cell>
          <cell r="AE672">
            <v>0.713</v>
          </cell>
          <cell r="AF672">
            <v>3.0629999999999997</v>
          </cell>
        </row>
        <row r="673">
          <cell r="A673" t="str">
            <v>122002</v>
          </cell>
          <cell r="B673" t="str">
            <v>LADWP</v>
          </cell>
          <cell r="D673">
            <v>12</v>
          </cell>
          <cell r="E673">
            <v>2002</v>
          </cell>
          <cell r="F673">
            <v>13.894</v>
          </cell>
          <cell r="G673">
            <v>6.427</v>
          </cell>
          <cell r="H673">
            <v>32.56</v>
          </cell>
          <cell r="I673">
            <v>8.492</v>
          </cell>
          <cell r="J673">
            <v>30.874</v>
          </cell>
          <cell r="K673">
            <v>1.313</v>
          </cell>
          <cell r="L673">
            <v>16.512</v>
          </cell>
          <cell r="M673">
            <v>15.392</v>
          </cell>
          <cell r="N673">
            <v>9.616</v>
          </cell>
          <cell r="O673">
            <v>11.782</v>
          </cell>
          <cell r="P673">
            <v>32.298</v>
          </cell>
          <cell r="Q673">
            <v>72.852</v>
          </cell>
          <cell r="R673">
            <v>252.012</v>
          </cell>
          <cell r="S673">
            <v>32.187</v>
          </cell>
          <cell r="T673">
            <v>0.388</v>
          </cell>
          <cell r="U673">
            <v>0.125</v>
          </cell>
          <cell r="V673">
            <v>1.616</v>
          </cell>
          <cell r="W673">
            <v>0.629</v>
          </cell>
          <cell r="X673">
            <v>4.548</v>
          </cell>
          <cell r="Y673">
            <v>0.393</v>
          </cell>
          <cell r="Z673">
            <v>0.259</v>
          </cell>
          <cell r="AA673">
            <v>0.519</v>
          </cell>
          <cell r="AB673">
            <v>0.197</v>
          </cell>
          <cell r="AC673">
            <v>1.709</v>
          </cell>
          <cell r="AD673">
            <v>2.041</v>
          </cell>
          <cell r="AE673">
            <v>3.895</v>
          </cell>
          <cell r="AF673">
            <v>16.319</v>
          </cell>
        </row>
        <row r="674">
          <cell r="A674" t="str">
            <v>122003</v>
          </cell>
          <cell r="B674" t="str">
            <v>LADWP</v>
          </cell>
          <cell r="D674">
            <v>12</v>
          </cell>
          <cell r="E674">
            <v>2003</v>
          </cell>
          <cell r="F674">
            <v>14.068</v>
          </cell>
          <cell r="G674">
            <v>6.508</v>
          </cell>
          <cell r="H674">
            <v>32.969</v>
          </cell>
          <cell r="I674">
            <v>8.599</v>
          </cell>
          <cell r="J674">
            <v>30.874</v>
          </cell>
          <cell r="K674">
            <v>1.314</v>
          </cell>
          <cell r="L674">
            <v>16.515</v>
          </cell>
          <cell r="M674">
            <v>15.585</v>
          </cell>
          <cell r="N674">
            <v>9.734</v>
          </cell>
          <cell r="O674">
            <v>12.007</v>
          </cell>
          <cell r="P674">
            <v>32.403</v>
          </cell>
          <cell r="Q674">
            <v>73.767</v>
          </cell>
          <cell r="R674">
            <v>254.343</v>
          </cell>
          <cell r="S674">
            <v>32.188</v>
          </cell>
          <cell r="T674">
            <v>0.329</v>
          </cell>
          <cell r="U674">
            <v>0.147</v>
          </cell>
          <cell r="V674">
            <v>1.026</v>
          </cell>
          <cell r="W674">
            <v>0.288</v>
          </cell>
          <cell r="X674">
            <v>0.668</v>
          </cell>
          <cell r="Y674">
            <v>0.04</v>
          </cell>
          <cell r="Z674">
            <v>0.055</v>
          </cell>
          <cell r="AA674">
            <v>0.316</v>
          </cell>
          <cell r="AB674">
            <v>0.187</v>
          </cell>
          <cell r="AC674">
            <v>0.441</v>
          </cell>
          <cell r="AD674">
            <v>0.773</v>
          </cell>
          <cell r="AE674">
            <v>1.885</v>
          </cell>
          <cell r="AF674">
            <v>6.154999999999999</v>
          </cell>
        </row>
        <row r="675">
          <cell r="A675" t="str">
            <v>122004</v>
          </cell>
          <cell r="B675" t="str">
            <v>LADWP</v>
          </cell>
          <cell r="D675">
            <v>12</v>
          </cell>
          <cell r="E675">
            <v>2004</v>
          </cell>
          <cell r="F675">
            <v>14.13</v>
          </cell>
          <cell r="G675">
            <v>6.536</v>
          </cell>
          <cell r="H675">
            <v>33.112</v>
          </cell>
          <cell r="I675">
            <v>8.636</v>
          </cell>
          <cell r="J675">
            <v>30.874</v>
          </cell>
          <cell r="K675">
            <v>1.315</v>
          </cell>
          <cell r="L675">
            <v>16.531</v>
          </cell>
          <cell r="M675">
            <v>15.653</v>
          </cell>
          <cell r="N675">
            <v>9.859</v>
          </cell>
          <cell r="O675">
            <v>12.171</v>
          </cell>
          <cell r="P675">
            <v>32.503</v>
          </cell>
          <cell r="Q675">
            <v>74.088</v>
          </cell>
          <cell r="R675">
            <v>255.408</v>
          </cell>
          <cell r="S675">
            <v>32.189</v>
          </cell>
          <cell r="T675">
            <v>0.22</v>
          </cell>
          <cell r="U675">
            <v>0.099</v>
          </cell>
          <cell r="V675">
            <v>0.759</v>
          </cell>
          <cell r="W675">
            <v>0.218</v>
          </cell>
          <cell r="X675">
            <v>0.651</v>
          </cell>
          <cell r="Y675">
            <v>0.038</v>
          </cell>
          <cell r="Z675">
            <v>0.072</v>
          </cell>
          <cell r="AA675">
            <v>0.2</v>
          </cell>
          <cell r="AB675">
            <v>0.198</v>
          </cell>
          <cell r="AC675">
            <v>0.375</v>
          </cell>
          <cell r="AD675">
            <v>0.774</v>
          </cell>
          <cell r="AE675">
            <v>1.344</v>
          </cell>
          <cell r="AF675">
            <v>4.948</v>
          </cell>
        </row>
        <row r="676">
          <cell r="A676" t="str">
            <v>122005</v>
          </cell>
          <cell r="B676" t="str">
            <v>LADWP</v>
          </cell>
          <cell r="D676">
            <v>12</v>
          </cell>
          <cell r="E676">
            <v>2005</v>
          </cell>
          <cell r="F676">
            <v>14.189</v>
          </cell>
          <cell r="G676">
            <v>6.564</v>
          </cell>
          <cell r="H676">
            <v>33.253</v>
          </cell>
          <cell r="I676">
            <v>8.673</v>
          </cell>
          <cell r="J676">
            <v>30.874</v>
          </cell>
          <cell r="K676">
            <v>1.315</v>
          </cell>
          <cell r="L676">
            <v>16.546</v>
          </cell>
          <cell r="M676">
            <v>15.72</v>
          </cell>
          <cell r="N676">
            <v>9.982</v>
          </cell>
          <cell r="O676">
            <v>12.3</v>
          </cell>
          <cell r="P676">
            <v>32.597</v>
          </cell>
          <cell r="Q676">
            <v>74.403</v>
          </cell>
          <cell r="R676">
            <v>256.416</v>
          </cell>
          <cell r="S676">
            <v>32.189</v>
          </cell>
          <cell r="T676">
            <v>0.223</v>
          </cell>
          <cell r="U676">
            <v>0.103</v>
          </cell>
          <cell r="V676">
            <v>0.751</v>
          </cell>
          <cell r="W676">
            <v>0.215</v>
          </cell>
          <cell r="X676">
            <v>0.636</v>
          </cell>
          <cell r="Y676">
            <v>0.037</v>
          </cell>
          <cell r="Z676">
            <v>0.076</v>
          </cell>
          <cell r="AA676">
            <v>0.209</v>
          </cell>
          <cell r="AB676">
            <v>0.203</v>
          </cell>
          <cell r="AC676">
            <v>0.336</v>
          </cell>
          <cell r="AD676">
            <v>0.772</v>
          </cell>
          <cell r="AE676">
            <v>1.387</v>
          </cell>
          <cell r="AF676">
            <v>4.948</v>
          </cell>
        </row>
        <row r="677">
          <cell r="A677" t="str">
            <v>122006</v>
          </cell>
          <cell r="B677" t="str">
            <v>LADWP</v>
          </cell>
          <cell r="D677">
            <v>12</v>
          </cell>
          <cell r="E677">
            <v>2006</v>
          </cell>
          <cell r="F677">
            <v>14.256</v>
          </cell>
          <cell r="G677">
            <v>6.595</v>
          </cell>
          <cell r="H677">
            <v>33.409</v>
          </cell>
          <cell r="I677">
            <v>8.714</v>
          </cell>
          <cell r="J677">
            <v>30.874</v>
          </cell>
          <cell r="K677">
            <v>1.316</v>
          </cell>
          <cell r="L677">
            <v>16.569</v>
          </cell>
          <cell r="M677">
            <v>15.793</v>
          </cell>
          <cell r="N677">
            <v>10.108</v>
          </cell>
          <cell r="O677">
            <v>12.412</v>
          </cell>
          <cell r="P677">
            <v>32.686</v>
          </cell>
          <cell r="Q677">
            <v>74.751</v>
          </cell>
          <cell r="R677">
            <v>257.48300000000006</v>
          </cell>
          <cell r="S677">
            <v>32.19</v>
          </cell>
          <cell r="T677">
            <v>0.233</v>
          </cell>
          <cell r="U677">
            <v>0.111</v>
          </cell>
          <cell r="V677">
            <v>0.758</v>
          </cell>
          <cell r="W677">
            <v>0.216</v>
          </cell>
          <cell r="X677">
            <v>0.618</v>
          </cell>
          <cell r="Y677">
            <v>0.035</v>
          </cell>
          <cell r="Z677">
            <v>0.089</v>
          </cell>
          <cell r="AA677">
            <v>0.227</v>
          </cell>
          <cell r="AB677">
            <v>0.213</v>
          </cell>
          <cell r="AC677">
            <v>0.312</v>
          </cell>
          <cell r="AD677">
            <v>0.766</v>
          </cell>
          <cell r="AE677">
            <v>1.469</v>
          </cell>
          <cell r="AF677">
            <v>5.047</v>
          </cell>
        </row>
        <row r="678">
          <cell r="A678" t="str">
            <v>122007</v>
          </cell>
          <cell r="B678" t="str">
            <v>LADWP</v>
          </cell>
          <cell r="D678">
            <v>12</v>
          </cell>
          <cell r="E678">
            <v>2007</v>
          </cell>
          <cell r="F678">
            <v>14.356</v>
          </cell>
          <cell r="G678">
            <v>6.641</v>
          </cell>
          <cell r="H678">
            <v>33.644</v>
          </cell>
          <cell r="I678">
            <v>8.775</v>
          </cell>
          <cell r="J678">
            <v>30.892</v>
          </cell>
          <cell r="K678">
            <v>1.317</v>
          </cell>
          <cell r="L678">
            <v>16.632</v>
          </cell>
          <cell r="M678">
            <v>15.905</v>
          </cell>
          <cell r="N678">
            <v>10.258</v>
          </cell>
          <cell r="O678">
            <v>12.524</v>
          </cell>
          <cell r="P678">
            <v>32.772</v>
          </cell>
          <cell r="Q678">
            <v>75.278</v>
          </cell>
          <cell r="R678">
            <v>258.99399999999997</v>
          </cell>
          <cell r="S678">
            <v>32.208999999999996</v>
          </cell>
          <cell r="T678">
            <v>0.271</v>
          </cell>
          <cell r="U678">
            <v>0.132</v>
          </cell>
          <cell r="V678">
            <v>0.829</v>
          </cell>
          <cell r="W678">
            <v>0.234</v>
          </cell>
          <cell r="X678">
            <v>0.616</v>
          </cell>
          <cell r="Y678">
            <v>0.034</v>
          </cell>
          <cell r="Z678">
            <v>0.135</v>
          </cell>
          <cell r="AA678">
            <v>0.276</v>
          </cell>
          <cell r="AB678">
            <v>0.243</v>
          </cell>
          <cell r="AC678">
            <v>0.307</v>
          </cell>
          <cell r="AD678">
            <v>0.76</v>
          </cell>
          <cell r="AE678">
            <v>1.691</v>
          </cell>
          <cell r="AF678">
            <v>5.527999999999999</v>
          </cell>
        </row>
        <row r="679">
          <cell r="A679" t="str">
            <v>122008</v>
          </cell>
          <cell r="B679" t="str">
            <v>LADWP</v>
          </cell>
          <cell r="D679">
            <v>12</v>
          </cell>
          <cell r="E679">
            <v>2008</v>
          </cell>
          <cell r="F679">
            <v>14.444</v>
          </cell>
          <cell r="G679">
            <v>6.682</v>
          </cell>
          <cell r="H679">
            <v>33.849</v>
          </cell>
          <cell r="I679">
            <v>8.828</v>
          </cell>
          <cell r="J679">
            <v>30.931</v>
          </cell>
          <cell r="K679">
            <v>1.319</v>
          </cell>
          <cell r="L679">
            <v>16.685</v>
          </cell>
          <cell r="M679">
            <v>16.002</v>
          </cell>
          <cell r="N679">
            <v>10.402</v>
          </cell>
          <cell r="O679">
            <v>12.632</v>
          </cell>
          <cell r="P679">
            <v>32.855</v>
          </cell>
          <cell r="Q679">
            <v>75.737</v>
          </cell>
          <cell r="R679">
            <v>260.366</v>
          </cell>
          <cell r="S679">
            <v>32.25</v>
          </cell>
          <cell r="T679">
            <v>0.261</v>
          </cell>
          <cell r="U679">
            <v>0.13</v>
          </cell>
          <cell r="V679">
            <v>0.786</v>
          </cell>
          <cell r="W679">
            <v>0.221</v>
          </cell>
          <cell r="X679">
            <v>0.618</v>
          </cell>
          <cell r="Y679">
            <v>0.033</v>
          </cell>
          <cell r="Z679">
            <v>0.131</v>
          </cell>
          <cell r="AA679">
            <v>0.273</v>
          </cell>
          <cell r="AB679">
            <v>0.243</v>
          </cell>
          <cell r="AC679">
            <v>0.296</v>
          </cell>
          <cell r="AD679">
            <v>0.75</v>
          </cell>
          <cell r="AE679">
            <v>1.661</v>
          </cell>
          <cell r="AF679">
            <v>5.403</v>
          </cell>
        </row>
        <row r="680">
          <cell r="A680" t="str">
            <v>122009</v>
          </cell>
          <cell r="B680" t="str">
            <v>LADWP</v>
          </cell>
          <cell r="D680">
            <v>12</v>
          </cell>
          <cell r="E680">
            <v>2009</v>
          </cell>
          <cell r="F680">
            <v>14.503</v>
          </cell>
          <cell r="G680">
            <v>6.709</v>
          </cell>
          <cell r="H680">
            <v>33.987</v>
          </cell>
          <cell r="I680">
            <v>8.864</v>
          </cell>
          <cell r="J680">
            <v>30.981</v>
          </cell>
          <cell r="K680">
            <v>1.32</v>
          </cell>
          <cell r="L680">
            <v>16.706</v>
          </cell>
          <cell r="M680">
            <v>16.067</v>
          </cell>
          <cell r="N680">
            <v>10.525</v>
          </cell>
          <cell r="O680">
            <v>12.728</v>
          </cell>
          <cell r="P680">
            <v>32.933</v>
          </cell>
          <cell r="Q680">
            <v>76.046</v>
          </cell>
          <cell r="R680">
            <v>261.369</v>
          </cell>
          <cell r="S680">
            <v>32.301</v>
          </cell>
          <cell r="T680">
            <v>0.235</v>
          </cell>
          <cell r="U680">
            <v>0.122</v>
          </cell>
          <cell r="V680">
            <v>0.707</v>
          </cell>
          <cell r="W680">
            <v>0.199</v>
          </cell>
          <cell r="X680">
            <v>0.608</v>
          </cell>
          <cell r="Y680">
            <v>0.031</v>
          </cell>
          <cell r="Z680">
            <v>0.105</v>
          </cell>
          <cell r="AA680">
            <v>0.254</v>
          </cell>
          <cell r="AB680">
            <v>0.229</v>
          </cell>
          <cell r="AC680">
            <v>0.278</v>
          </cell>
          <cell r="AD680">
            <v>0.737</v>
          </cell>
          <cell r="AE680">
            <v>1.544</v>
          </cell>
          <cell r="AF680">
            <v>5.049</v>
          </cell>
        </row>
        <row r="681">
          <cell r="A681" t="str">
            <v>122010</v>
          </cell>
          <cell r="B681" t="str">
            <v>LADWP</v>
          </cell>
          <cell r="D681">
            <v>12</v>
          </cell>
          <cell r="E681">
            <v>2010</v>
          </cell>
          <cell r="F681">
            <v>14.557</v>
          </cell>
          <cell r="G681">
            <v>6.734</v>
          </cell>
          <cell r="H681">
            <v>34.114</v>
          </cell>
          <cell r="I681">
            <v>8.897</v>
          </cell>
          <cell r="J681">
            <v>31.054</v>
          </cell>
          <cell r="K681">
            <v>1.321</v>
          </cell>
          <cell r="L681">
            <v>16.722</v>
          </cell>
          <cell r="M681">
            <v>16.127</v>
          </cell>
          <cell r="N681">
            <v>10.643</v>
          </cell>
          <cell r="O681">
            <v>12.815</v>
          </cell>
          <cell r="P681">
            <v>33.008</v>
          </cell>
          <cell r="Q681">
            <v>76.328</v>
          </cell>
          <cell r="R681">
            <v>262.32000000000005</v>
          </cell>
          <cell r="S681">
            <v>32.375</v>
          </cell>
          <cell r="T681">
            <v>0.232</v>
          </cell>
          <cell r="U681">
            <v>0.123</v>
          </cell>
          <cell r="V681">
            <v>0.682</v>
          </cell>
          <cell r="W681">
            <v>0.191</v>
          </cell>
          <cell r="X681">
            <v>0.611</v>
          </cell>
          <cell r="Y681">
            <v>0.03</v>
          </cell>
          <cell r="Z681">
            <v>0.107</v>
          </cell>
          <cell r="AA681">
            <v>0.261</v>
          </cell>
          <cell r="AB681">
            <v>0.232</v>
          </cell>
          <cell r="AC681">
            <v>0.263</v>
          </cell>
          <cell r="AD681">
            <v>0.721</v>
          </cell>
          <cell r="AE681">
            <v>1.544</v>
          </cell>
          <cell r="AF681">
            <v>4.997</v>
          </cell>
        </row>
        <row r="682">
          <cell r="A682" t="str">
            <v>122011</v>
          </cell>
          <cell r="B682" t="str">
            <v>LADWP</v>
          </cell>
          <cell r="D682">
            <v>12</v>
          </cell>
          <cell r="E682">
            <v>2011</v>
          </cell>
          <cell r="F682">
            <v>14.609</v>
          </cell>
          <cell r="G682">
            <v>6.758</v>
          </cell>
          <cell r="H682">
            <v>34.237</v>
          </cell>
          <cell r="I682">
            <v>8.929</v>
          </cell>
          <cell r="J682">
            <v>31.131</v>
          </cell>
          <cell r="K682">
            <v>1.323</v>
          </cell>
          <cell r="L682">
            <v>16.736</v>
          </cell>
          <cell r="M682">
            <v>16.185</v>
          </cell>
          <cell r="N682">
            <v>10.76</v>
          </cell>
          <cell r="O682">
            <v>12.897</v>
          </cell>
          <cell r="P682">
            <v>33.078</v>
          </cell>
          <cell r="Q682">
            <v>76.605</v>
          </cell>
          <cell r="R682">
            <v>263.248</v>
          </cell>
          <cell r="S682">
            <v>32.454</v>
          </cell>
          <cell r="T682">
            <v>0.233</v>
          </cell>
          <cell r="U682">
            <v>0.127</v>
          </cell>
          <cell r="V682">
            <v>0.666</v>
          </cell>
          <cell r="W682">
            <v>0.186</v>
          </cell>
          <cell r="X682">
            <v>0.597</v>
          </cell>
          <cell r="Y682">
            <v>0.028</v>
          </cell>
          <cell r="Z682">
            <v>0.114</v>
          </cell>
          <cell r="AA682">
            <v>0.272</v>
          </cell>
          <cell r="AB682">
            <v>0.237</v>
          </cell>
          <cell r="AC682">
            <v>0.251</v>
          </cell>
          <cell r="AD682">
            <v>0.705</v>
          </cell>
          <cell r="AE682">
            <v>1.559</v>
          </cell>
          <cell r="AF682">
            <v>4.975</v>
          </cell>
        </row>
        <row r="683">
          <cell r="A683" t="str">
            <v>122012</v>
          </cell>
          <cell r="B683" t="str">
            <v>LADWP</v>
          </cell>
          <cell r="D683">
            <v>12</v>
          </cell>
          <cell r="E683">
            <v>2012</v>
          </cell>
          <cell r="F683">
            <v>14.661</v>
          </cell>
          <cell r="G683">
            <v>6.782</v>
          </cell>
          <cell r="H683">
            <v>34.358</v>
          </cell>
          <cell r="I683">
            <v>8.961</v>
          </cell>
          <cell r="J683">
            <v>31.214</v>
          </cell>
          <cell r="K683">
            <v>1.324</v>
          </cell>
          <cell r="L683">
            <v>16.75</v>
          </cell>
          <cell r="M683">
            <v>16.242</v>
          </cell>
          <cell r="N683">
            <v>10.875</v>
          </cell>
          <cell r="O683">
            <v>12.975</v>
          </cell>
          <cell r="P683">
            <v>33.144</v>
          </cell>
          <cell r="Q683">
            <v>76.875</v>
          </cell>
          <cell r="R683">
            <v>264.161</v>
          </cell>
          <cell r="S683">
            <v>32.538</v>
          </cell>
          <cell r="T683">
            <v>0.235</v>
          </cell>
          <cell r="U683">
            <v>0.13</v>
          </cell>
          <cell r="V683">
            <v>0.651</v>
          </cell>
          <cell r="W683">
            <v>0.181</v>
          </cell>
          <cell r="X683">
            <v>0.585</v>
          </cell>
          <cell r="Y683">
            <v>0.026</v>
          </cell>
          <cell r="Z683">
            <v>0.121</v>
          </cell>
          <cell r="AA683">
            <v>0.284</v>
          </cell>
          <cell r="AB683">
            <v>0.243</v>
          </cell>
          <cell r="AC683">
            <v>0.242</v>
          </cell>
          <cell r="AD683">
            <v>0.688</v>
          </cell>
          <cell r="AE683">
            <v>1.57</v>
          </cell>
          <cell r="AF683">
            <v>4.956</v>
          </cell>
        </row>
        <row r="684">
          <cell r="A684" t="str">
            <v>122013</v>
          </cell>
          <cell r="B684" t="str">
            <v>LADWP</v>
          </cell>
          <cell r="D684">
            <v>12</v>
          </cell>
          <cell r="E684">
            <v>2013</v>
          </cell>
          <cell r="F684">
            <v>14.815</v>
          </cell>
          <cell r="G684">
            <v>6.853</v>
          </cell>
          <cell r="H684">
            <v>34.719</v>
          </cell>
          <cell r="I684">
            <v>9.055</v>
          </cell>
          <cell r="J684">
            <v>31.305</v>
          </cell>
          <cell r="K684">
            <v>1.326</v>
          </cell>
          <cell r="L684">
            <v>16.835</v>
          </cell>
          <cell r="M684">
            <v>16.413</v>
          </cell>
          <cell r="N684">
            <v>11.385</v>
          </cell>
          <cell r="O684">
            <v>13.081</v>
          </cell>
          <cell r="P684">
            <v>33.211</v>
          </cell>
          <cell r="Q684">
            <v>77.682</v>
          </cell>
          <cell r="R684">
            <v>266.68</v>
          </cell>
          <cell r="S684">
            <v>32.631</v>
          </cell>
          <cell r="T684">
            <v>0.34</v>
          </cell>
          <cell r="U684">
            <v>0.18</v>
          </cell>
          <cell r="V684">
            <v>0.879</v>
          </cell>
          <cell r="W684">
            <v>0.238</v>
          </cell>
          <cell r="X684">
            <v>0.577</v>
          </cell>
          <cell r="Y684">
            <v>0.025</v>
          </cell>
          <cell r="Z684">
            <v>0.2</v>
          </cell>
          <cell r="AA684">
            <v>0.41</v>
          </cell>
          <cell r="AB684">
            <v>0.645</v>
          </cell>
          <cell r="AC684">
            <v>0.266</v>
          </cell>
          <cell r="AD684">
            <v>0.677</v>
          </cell>
          <cell r="AE684">
            <v>2.118</v>
          </cell>
          <cell r="AF684">
            <v>6.555</v>
          </cell>
        </row>
        <row r="685">
          <cell r="A685" t="str">
            <v>122014</v>
          </cell>
          <cell r="B685" t="str">
            <v>LADWP</v>
          </cell>
          <cell r="D685">
            <v>12</v>
          </cell>
          <cell r="E685">
            <v>2014</v>
          </cell>
          <cell r="F685">
            <v>17.286</v>
          </cell>
          <cell r="G685">
            <v>6.722</v>
          </cell>
          <cell r="H685">
            <v>34.454</v>
          </cell>
          <cell r="I685">
            <v>8.986</v>
          </cell>
          <cell r="J685">
            <v>31.426</v>
          </cell>
          <cell r="K685">
            <v>1.336</v>
          </cell>
          <cell r="L685">
            <v>19.75</v>
          </cell>
          <cell r="M685">
            <v>16.287</v>
          </cell>
          <cell r="N685">
            <v>11.568</v>
          </cell>
          <cell r="O685">
            <v>13.319</v>
          </cell>
          <cell r="P685">
            <v>34.774</v>
          </cell>
          <cell r="Q685">
            <v>90.37</v>
          </cell>
          <cell r="R685">
            <v>286.278</v>
          </cell>
          <cell r="S685">
            <v>32.762</v>
          </cell>
          <cell r="T685">
            <v>0.357</v>
          </cell>
          <cell r="U685">
            <v>0.173</v>
          </cell>
          <cell r="V685">
            <v>0.822</v>
          </cell>
          <cell r="W685">
            <v>0.222</v>
          </cell>
          <cell r="X685">
            <v>0.587</v>
          </cell>
          <cell r="Y685">
            <v>0.024</v>
          </cell>
          <cell r="Z685">
            <v>0.125</v>
          </cell>
          <cell r="AA685">
            <v>0.401</v>
          </cell>
          <cell r="AB685">
            <v>0.523</v>
          </cell>
          <cell r="AC685">
            <v>0.261</v>
          </cell>
          <cell r="AD685">
            <v>0.724</v>
          </cell>
          <cell r="AE685">
            <v>2.401</v>
          </cell>
          <cell r="AF685">
            <v>6.619999999999999</v>
          </cell>
        </row>
        <row r="686">
          <cell r="A686" t="str">
            <v>122015</v>
          </cell>
          <cell r="B686" t="str">
            <v>LADWP</v>
          </cell>
          <cell r="D686">
            <v>12</v>
          </cell>
          <cell r="E686">
            <v>2015</v>
          </cell>
          <cell r="F686">
            <v>17.452</v>
          </cell>
          <cell r="G686">
            <v>6.787</v>
          </cell>
          <cell r="H686">
            <v>34.787</v>
          </cell>
          <cell r="I686">
            <v>9.073</v>
          </cell>
          <cell r="J686">
            <v>31.551</v>
          </cell>
          <cell r="K686">
            <v>1.338</v>
          </cell>
          <cell r="L686">
            <v>19.75</v>
          </cell>
          <cell r="M686">
            <v>16.445</v>
          </cell>
          <cell r="N686">
            <v>11.957</v>
          </cell>
          <cell r="O686">
            <v>13.433</v>
          </cell>
          <cell r="P686">
            <v>34.902</v>
          </cell>
          <cell r="Q686">
            <v>91.462</v>
          </cell>
          <cell r="R686">
            <v>288.93699999999995</v>
          </cell>
          <cell r="S686">
            <v>32.888999999999996</v>
          </cell>
          <cell r="T686">
            <v>0.36</v>
          </cell>
          <cell r="U686">
            <v>0.179</v>
          </cell>
          <cell r="V686">
            <v>0.833</v>
          </cell>
          <cell r="W686">
            <v>0.224</v>
          </cell>
          <cell r="X686">
            <v>0.588</v>
          </cell>
          <cell r="Y686">
            <v>0.022</v>
          </cell>
          <cell r="Z686">
            <v>0.135</v>
          </cell>
          <cell r="AA686">
            <v>0.422</v>
          </cell>
          <cell r="AB686">
            <v>0.539</v>
          </cell>
          <cell r="AC686">
            <v>0.266</v>
          </cell>
          <cell r="AD686">
            <v>0.714</v>
          </cell>
          <cell r="AE686">
            <v>2.422</v>
          </cell>
          <cell r="AF686">
            <v>6.704000000000001</v>
          </cell>
        </row>
        <row r="687">
          <cell r="A687" t="str">
            <v>122016</v>
          </cell>
          <cell r="B687" t="str">
            <v>LADWP</v>
          </cell>
          <cell r="D687">
            <v>12</v>
          </cell>
          <cell r="E687">
            <v>2016</v>
          </cell>
          <cell r="F687">
            <v>17.616</v>
          </cell>
          <cell r="G687">
            <v>6.853</v>
          </cell>
          <cell r="H687">
            <v>35.129</v>
          </cell>
          <cell r="I687">
            <v>9.162</v>
          </cell>
          <cell r="J687">
            <v>31.688</v>
          </cell>
          <cell r="K687">
            <v>1.34</v>
          </cell>
          <cell r="L687">
            <v>19.75</v>
          </cell>
          <cell r="M687">
            <v>16.607</v>
          </cell>
          <cell r="N687">
            <v>12.335</v>
          </cell>
          <cell r="O687">
            <v>13.551</v>
          </cell>
          <cell r="P687">
            <v>35.032</v>
          </cell>
          <cell r="Q687">
            <v>92.571</v>
          </cell>
          <cell r="R687">
            <v>291.634</v>
          </cell>
          <cell r="S687">
            <v>33.028</v>
          </cell>
          <cell r="T687">
            <v>0.363</v>
          </cell>
          <cell r="U687">
            <v>0.183</v>
          </cell>
          <cell r="V687">
            <v>0.834</v>
          </cell>
          <cell r="W687">
            <v>0.223</v>
          </cell>
          <cell r="X687">
            <v>0.591</v>
          </cell>
          <cell r="Y687">
            <v>0.021</v>
          </cell>
          <cell r="Z687">
            <v>0.145</v>
          </cell>
          <cell r="AA687">
            <v>0.438</v>
          </cell>
          <cell r="AB687">
            <v>0.536</v>
          </cell>
          <cell r="AC687">
            <v>0.269</v>
          </cell>
          <cell r="AD687">
            <v>0.705</v>
          </cell>
          <cell r="AE687">
            <v>2.442</v>
          </cell>
          <cell r="AF687">
            <v>6.75</v>
          </cell>
        </row>
        <row r="688">
          <cell r="A688" t="str">
            <v>122017</v>
          </cell>
          <cell r="B688" t="str">
            <v>LADWP</v>
          </cell>
          <cell r="D688">
            <v>12</v>
          </cell>
          <cell r="E688">
            <v>2017</v>
          </cell>
          <cell r="F688">
            <v>17.779</v>
          </cell>
          <cell r="G688">
            <v>6.941</v>
          </cell>
          <cell r="H688">
            <v>35.578</v>
          </cell>
          <cell r="I688">
            <v>9.279</v>
          </cell>
          <cell r="J688">
            <v>31.834</v>
          </cell>
          <cell r="K688">
            <v>1.342</v>
          </cell>
          <cell r="L688">
            <v>19.75</v>
          </cell>
          <cell r="M688">
            <v>16.819</v>
          </cell>
          <cell r="N688">
            <v>12.877</v>
          </cell>
          <cell r="O688">
            <v>13.682</v>
          </cell>
          <cell r="P688">
            <v>35.166</v>
          </cell>
          <cell r="Q688">
            <v>93.689</v>
          </cell>
          <cell r="R688">
            <v>294.736</v>
          </cell>
          <cell r="S688">
            <v>33.176</v>
          </cell>
          <cell r="T688">
            <v>0.366</v>
          </cell>
          <cell r="U688">
            <v>0.206</v>
          </cell>
          <cell r="V688">
            <v>0.936</v>
          </cell>
          <cell r="W688">
            <v>0.248</v>
          </cell>
          <cell r="X688">
            <v>0.595</v>
          </cell>
          <cell r="Y688">
            <v>0.02</v>
          </cell>
          <cell r="Z688">
            <v>0.156</v>
          </cell>
          <cell r="AA688">
            <v>0.5</v>
          </cell>
          <cell r="AB688">
            <v>0.707</v>
          </cell>
          <cell r="AC688">
            <v>0.28</v>
          </cell>
          <cell r="AD688">
            <v>0.7</v>
          </cell>
          <cell r="AE688">
            <v>2.451</v>
          </cell>
          <cell r="AF688">
            <v>7.165000000000001</v>
          </cell>
        </row>
        <row r="689">
          <cell r="A689" t="str">
            <v>LADWPTOTAL1975</v>
          </cell>
          <cell r="B689" t="str">
            <v>LADWP</v>
          </cell>
          <cell r="C689" t="str">
            <v>LADWPTOTAL</v>
          </cell>
          <cell r="D689" t="str">
            <v>LADWPTOTAL</v>
          </cell>
          <cell r="E689">
            <v>1975</v>
          </cell>
          <cell r="F689">
            <v>16.63</v>
          </cell>
          <cell r="G689">
            <v>10.247</v>
          </cell>
          <cell r="H689">
            <v>58.06999999999999</v>
          </cell>
          <cell r="I689">
            <v>16.226</v>
          </cell>
          <cell r="J689">
            <v>60.534</v>
          </cell>
          <cell r="K689">
            <v>3.112</v>
          </cell>
          <cell r="L689">
            <v>40.069</v>
          </cell>
          <cell r="M689">
            <v>36.143</v>
          </cell>
          <cell r="N689">
            <v>21.897</v>
          </cell>
          <cell r="O689">
            <v>20.543</v>
          </cell>
          <cell r="P689">
            <v>65.10900000000001</v>
          </cell>
          <cell r="Q689">
            <v>112.476</v>
          </cell>
          <cell r="R689">
            <v>461.05600000000004</v>
          </cell>
          <cell r="S689">
            <v>63.646</v>
          </cell>
          <cell r="T689">
            <v>0.615</v>
          </cell>
          <cell r="U689">
            <v>0.315</v>
          </cell>
          <cell r="V689">
            <v>0.962</v>
          </cell>
          <cell r="W689">
            <v>0.181</v>
          </cell>
          <cell r="X689">
            <v>1.7879999999999998</v>
          </cell>
          <cell r="Y689">
            <v>0.001</v>
          </cell>
          <cell r="Z689">
            <v>0.20900000000000002</v>
          </cell>
          <cell r="AA689">
            <v>0.173</v>
          </cell>
          <cell r="AB689">
            <v>0.327</v>
          </cell>
          <cell r="AC689">
            <v>0.538</v>
          </cell>
          <cell r="AD689">
            <v>0.957</v>
          </cell>
          <cell r="AE689">
            <v>3.2960000000000003</v>
          </cell>
          <cell r="AF689">
            <v>9.362</v>
          </cell>
        </row>
        <row r="690">
          <cell r="A690" t="str">
            <v>LADWPTOTAL1976</v>
          </cell>
          <cell r="B690" t="str">
            <v>LADWP</v>
          </cell>
          <cell r="C690" t="str">
            <v>LADWPTOTAL</v>
          </cell>
          <cell r="D690" t="str">
            <v>LADWPTOTAL</v>
          </cell>
          <cell r="E690">
            <v>1976</v>
          </cell>
          <cell r="F690">
            <v>17.594</v>
          </cell>
          <cell r="G690">
            <v>10.755</v>
          </cell>
          <cell r="H690">
            <v>59.498000000000005</v>
          </cell>
          <cell r="I690">
            <v>16.482999999999997</v>
          </cell>
          <cell r="J690">
            <v>63.051</v>
          </cell>
          <cell r="K690">
            <v>3.1870000000000003</v>
          </cell>
          <cell r="L690">
            <v>40.135999999999996</v>
          </cell>
          <cell r="M690">
            <v>36.324999999999996</v>
          </cell>
          <cell r="N690">
            <v>22.094</v>
          </cell>
          <cell r="O690">
            <v>20.735999999999997</v>
          </cell>
          <cell r="P690">
            <v>66.119</v>
          </cell>
          <cell r="Q690">
            <v>114.41399999999999</v>
          </cell>
          <cell r="R690">
            <v>470.39200000000005</v>
          </cell>
          <cell r="S690">
            <v>66.238</v>
          </cell>
          <cell r="T690">
            <v>0.995</v>
          </cell>
          <cell r="U690">
            <v>0.519</v>
          </cell>
          <cell r="V690">
            <v>1.637</v>
          </cell>
          <cell r="W690">
            <v>0.318</v>
          </cell>
          <cell r="X690">
            <v>2.809</v>
          </cell>
          <cell r="Y690">
            <v>0.132</v>
          </cell>
          <cell r="Z690">
            <v>0.086</v>
          </cell>
          <cell r="AA690">
            <v>0.20800000000000002</v>
          </cell>
          <cell r="AB690">
            <v>0.21100000000000002</v>
          </cell>
          <cell r="AC690">
            <v>0.292</v>
          </cell>
          <cell r="AD690">
            <v>1.192</v>
          </cell>
          <cell r="AE690">
            <v>2.088</v>
          </cell>
          <cell r="AF690">
            <v>10.487000000000002</v>
          </cell>
        </row>
        <row r="691">
          <cell r="A691" t="str">
            <v>LADWPTOTAL1977</v>
          </cell>
          <cell r="B691" t="str">
            <v>LADWP</v>
          </cell>
          <cell r="C691" t="str">
            <v>LADWPTOTAL</v>
          </cell>
          <cell r="D691" t="str">
            <v>LADWPTOTAL</v>
          </cell>
          <cell r="E691">
            <v>1977</v>
          </cell>
          <cell r="F691">
            <v>18.292</v>
          </cell>
          <cell r="G691">
            <v>11.161999999999999</v>
          </cell>
          <cell r="H691">
            <v>60.739000000000004</v>
          </cell>
          <cell r="I691">
            <v>16.738</v>
          </cell>
          <cell r="J691">
            <v>64.334</v>
          </cell>
          <cell r="K691">
            <v>3.247</v>
          </cell>
          <cell r="L691">
            <v>40.253</v>
          </cell>
          <cell r="M691">
            <v>36.433</v>
          </cell>
          <cell r="N691">
            <v>22.372</v>
          </cell>
          <cell r="O691">
            <v>21.126</v>
          </cell>
          <cell r="P691">
            <v>67.771</v>
          </cell>
          <cell r="Q691">
            <v>115.55000000000001</v>
          </cell>
          <cell r="R691">
            <v>478.017</v>
          </cell>
          <cell r="S691">
            <v>67.581</v>
          </cell>
          <cell r="T691">
            <v>0.734</v>
          </cell>
          <cell r="U691">
            <v>0.41900000000000004</v>
          </cell>
          <cell r="V691">
            <v>1.475</v>
          </cell>
          <cell r="W691">
            <v>0.324</v>
          </cell>
          <cell r="X691">
            <v>1.6109999999999998</v>
          </cell>
          <cell r="Y691">
            <v>0.081</v>
          </cell>
          <cell r="Z691">
            <v>0.136</v>
          </cell>
          <cell r="AA691">
            <v>0.136</v>
          </cell>
          <cell r="AB691">
            <v>0.294</v>
          </cell>
          <cell r="AC691">
            <v>0.5</v>
          </cell>
          <cell r="AD691">
            <v>1.857</v>
          </cell>
          <cell r="AE691">
            <v>1.307</v>
          </cell>
          <cell r="AF691">
            <v>8.874</v>
          </cell>
        </row>
        <row r="692">
          <cell r="A692" t="str">
            <v>LADWPTOTAL1978</v>
          </cell>
          <cell r="B692" t="str">
            <v>LADWP</v>
          </cell>
          <cell r="C692" t="str">
            <v>LADWPTOTAL</v>
          </cell>
          <cell r="D692" t="str">
            <v>LADWPTOTAL</v>
          </cell>
          <cell r="E692">
            <v>1978</v>
          </cell>
          <cell r="F692">
            <v>19.12</v>
          </cell>
          <cell r="G692">
            <v>11.684000000000001</v>
          </cell>
          <cell r="H692">
            <v>61.985</v>
          </cell>
          <cell r="I692">
            <v>16.974</v>
          </cell>
          <cell r="J692">
            <v>66.054</v>
          </cell>
          <cell r="K692">
            <v>3.247</v>
          </cell>
          <cell r="L692">
            <v>40.39</v>
          </cell>
          <cell r="M692">
            <v>36.643</v>
          </cell>
          <cell r="N692">
            <v>22.59</v>
          </cell>
          <cell r="O692">
            <v>21.23</v>
          </cell>
          <cell r="P692">
            <v>68.78</v>
          </cell>
          <cell r="Q692">
            <v>116.301</v>
          </cell>
          <cell r="R692">
            <v>484.998</v>
          </cell>
          <cell r="S692">
            <v>69.301</v>
          </cell>
          <cell r="T692">
            <v>0.8680000000000001</v>
          </cell>
          <cell r="U692">
            <v>0.5349999999999999</v>
          </cell>
          <cell r="V692">
            <v>1.508</v>
          </cell>
          <cell r="W692">
            <v>0.314</v>
          </cell>
          <cell r="X692">
            <v>2.084</v>
          </cell>
          <cell r="Y692">
            <v>0.003</v>
          </cell>
          <cell r="Z692">
            <v>0.158</v>
          </cell>
          <cell r="AA692">
            <v>0.241</v>
          </cell>
          <cell r="AB692">
            <v>0.237</v>
          </cell>
          <cell r="AC692">
            <v>0.22699999999999998</v>
          </cell>
          <cell r="AD692">
            <v>1.24</v>
          </cell>
          <cell r="AE692">
            <v>0.9410000000000001</v>
          </cell>
          <cell r="AF692">
            <v>8.356000000000002</v>
          </cell>
        </row>
        <row r="693">
          <cell r="A693" t="str">
            <v>LADWPTOTAL1979</v>
          </cell>
          <cell r="B693" t="str">
            <v>LADWP</v>
          </cell>
          <cell r="C693" t="str">
            <v>LADWPTOTAL</v>
          </cell>
          <cell r="D693" t="str">
            <v>LADWPTOTAL</v>
          </cell>
          <cell r="E693">
            <v>1979</v>
          </cell>
          <cell r="F693">
            <v>20.515</v>
          </cell>
          <cell r="G693">
            <v>12.334</v>
          </cell>
          <cell r="H693">
            <v>63.369</v>
          </cell>
          <cell r="I693">
            <v>17.198999999999998</v>
          </cell>
          <cell r="J693">
            <v>68.848</v>
          </cell>
          <cell r="K693">
            <v>3.301</v>
          </cell>
          <cell r="L693">
            <v>40.539</v>
          </cell>
          <cell r="M693">
            <v>36.933</v>
          </cell>
          <cell r="N693">
            <v>22.97</v>
          </cell>
          <cell r="O693">
            <v>21.525</v>
          </cell>
          <cell r="P693">
            <v>70.291</v>
          </cell>
          <cell r="Q693">
            <v>118.112</v>
          </cell>
          <cell r="R693">
            <v>495.9359999999999</v>
          </cell>
          <cell r="S693">
            <v>72.149</v>
          </cell>
          <cell r="T693">
            <v>1.439</v>
          </cell>
          <cell r="U693">
            <v>0.665</v>
          </cell>
          <cell r="V693">
            <v>1.678</v>
          </cell>
          <cell r="W693">
            <v>0.313</v>
          </cell>
          <cell r="X693">
            <v>3.201</v>
          </cell>
          <cell r="Y693">
            <v>0.099</v>
          </cell>
          <cell r="Z693">
            <v>0.174</v>
          </cell>
          <cell r="AA693">
            <v>0.324</v>
          </cell>
          <cell r="AB693">
            <v>0.401</v>
          </cell>
          <cell r="AC693">
            <v>0.43299999999999994</v>
          </cell>
          <cell r="AD693">
            <v>1.768</v>
          </cell>
          <cell r="AE693">
            <v>2.025</v>
          </cell>
          <cell r="AF693">
            <v>12.520000000000001</v>
          </cell>
        </row>
        <row r="694">
          <cell r="A694" t="str">
            <v>LADWPTOTAL1980</v>
          </cell>
          <cell r="B694" t="str">
            <v>LADWP</v>
          </cell>
          <cell r="C694" t="str">
            <v>LADWPTOTAL</v>
          </cell>
          <cell r="D694" t="str">
            <v>LADWPTOTAL</v>
          </cell>
          <cell r="E694">
            <v>1980</v>
          </cell>
          <cell r="F694">
            <v>22.597</v>
          </cell>
          <cell r="G694">
            <v>13.032</v>
          </cell>
          <cell r="H694">
            <v>65.766</v>
          </cell>
          <cell r="I694">
            <v>17.685000000000002</v>
          </cell>
          <cell r="J694">
            <v>71.785</v>
          </cell>
          <cell r="K694">
            <v>3.301</v>
          </cell>
          <cell r="L694">
            <v>40.722</v>
          </cell>
          <cell r="M694">
            <v>37.459</v>
          </cell>
          <cell r="N694">
            <v>23.244999999999997</v>
          </cell>
          <cell r="O694">
            <v>21.525</v>
          </cell>
          <cell r="P694">
            <v>71.57300000000001</v>
          </cell>
          <cell r="Q694">
            <v>123.128</v>
          </cell>
          <cell r="R694">
            <v>511.8179999999999</v>
          </cell>
          <cell r="S694">
            <v>75.086</v>
          </cell>
          <cell r="T694">
            <v>2.133</v>
          </cell>
          <cell r="U694">
            <v>0.715</v>
          </cell>
          <cell r="V694">
            <v>2.7249999999999996</v>
          </cell>
          <cell r="W694">
            <v>0.583</v>
          </cell>
          <cell r="X694">
            <v>3.393</v>
          </cell>
          <cell r="Y694">
            <v>0.024</v>
          </cell>
          <cell r="Z694">
            <v>0.20800000000000002</v>
          </cell>
          <cell r="AA694">
            <v>0.563</v>
          </cell>
          <cell r="AB694">
            <v>0.296</v>
          </cell>
          <cell r="AC694">
            <v>0.02</v>
          </cell>
          <cell r="AD694">
            <v>1.574</v>
          </cell>
          <cell r="AE694">
            <v>5.259</v>
          </cell>
          <cell r="AF694">
            <v>17.493</v>
          </cell>
        </row>
        <row r="695">
          <cell r="A695" t="str">
            <v>LADWPTOTAL1981</v>
          </cell>
          <cell r="B695" t="str">
            <v>LADWP</v>
          </cell>
          <cell r="C695" t="str">
            <v>LADWPTOTAL</v>
          </cell>
          <cell r="D695" t="str">
            <v>LADWPTOTAL</v>
          </cell>
          <cell r="E695">
            <v>1981</v>
          </cell>
          <cell r="F695">
            <v>24.336</v>
          </cell>
          <cell r="G695">
            <v>13.511000000000001</v>
          </cell>
          <cell r="H695">
            <v>67.48400000000001</v>
          </cell>
          <cell r="I695">
            <v>18.006999999999998</v>
          </cell>
          <cell r="J695">
            <v>74.237</v>
          </cell>
          <cell r="K695">
            <v>3.327</v>
          </cell>
          <cell r="L695">
            <v>40.825</v>
          </cell>
          <cell r="M695">
            <v>37.732</v>
          </cell>
          <cell r="N695">
            <v>23.469</v>
          </cell>
          <cell r="O695">
            <v>22.113</v>
          </cell>
          <cell r="P695">
            <v>72.682</v>
          </cell>
          <cell r="Q695">
            <v>128.618</v>
          </cell>
          <cell r="R695">
            <v>526.3410000000001</v>
          </cell>
          <cell r="S695">
            <v>77.564</v>
          </cell>
          <cell r="T695">
            <v>1.796</v>
          </cell>
          <cell r="U695">
            <v>0.497</v>
          </cell>
          <cell r="V695">
            <v>2.0860000000000003</v>
          </cell>
          <cell r="W695">
            <v>0.43200000000000005</v>
          </cell>
          <cell r="X695">
            <v>2.957</v>
          </cell>
          <cell r="Y695">
            <v>0.063</v>
          </cell>
          <cell r="Z695">
            <v>0.132</v>
          </cell>
          <cell r="AA695">
            <v>0.315</v>
          </cell>
          <cell r="AB695">
            <v>0.248</v>
          </cell>
          <cell r="AC695">
            <v>0.891</v>
          </cell>
          <cell r="AD695">
            <v>1.4329999999999998</v>
          </cell>
          <cell r="AE695">
            <v>5.7669999999999995</v>
          </cell>
          <cell r="AF695">
            <v>16.616999999999997</v>
          </cell>
        </row>
        <row r="696">
          <cell r="A696" t="str">
            <v>LADWPTOTAL1982</v>
          </cell>
          <cell r="B696" t="str">
            <v>LADWP</v>
          </cell>
          <cell r="C696" t="str">
            <v>LADWPTOTAL</v>
          </cell>
          <cell r="D696" t="str">
            <v>LADWPTOTAL</v>
          </cell>
          <cell r="E696">
            <v>1982</v>
          </cell>
          <cell r="F696">
            <v>25.790999999999997</v>
          </cell>
          <cell r="G696">
            <v>14</v>
          </cell>
          <cell r="H696">
            <v>69</v>
          </cell>
          <cell r="I696">
            <v>18.3</v>
          </cell>
          <cell r="J696">
            <v>76</v>
          </cell>
          <cell r="K696">
            <v>3.327</v>
          </cell>
          <cell r="L696">
            <v>41</v>
          </cell>
          <cell r="M696">
            <v>38</v>
          </cell>
          <cell r="N696">
            <v>23.7</v>
          </cell>
          <cell r="O696">
            <v>22.706000000000003</v>
          </cell>
          <cell r="P696">
            <v>73.8</v>
          </cell>
          <cell r="Q696">
            <v>133.578</v>
          </cell>
          <cell r="R696">
            <v>539.202</v>
          </cell>
          <cell r="S696">
            <v>79.327</v>
          </cell>
          <cell r="T696">
            <v>1.5190000000000001</v>
          </cell>
          <cell r="U696">
            <v>0.509</v>
          </cell>
          <cell r="V696">
            <v>1.9249999999999998</v>
          </cell>
          <cell r="W696">
            <v>0.41400000000000003</v>
          </cell>
          <cell r="X696">
            <v>2.322</v>
          </cell>
          <cell r="Y696">
            <v>0.008</v>
          </cell>
          <cell r="Z696">
            <v>0.20600000000000002</v>
          </cell>
          <cell r="AA696">
            <v>0.314</v>
          </cell>
          <cell r="AB696">
            <v>0.258</v>
          </cell>
          <cell r="AC696">
            <v>0.782</v>
          </cell>
          <cell r="AD696">
            <v>1.4809999999999999</v>
          </cell>
          <cell r="AE696">
            <v>5.273</v>
          </cell>
          <cell r="AF696">
            <v>15.011000000000001</v>
          </cell>
        </row>
        <row r="697">
          <cell r="A697" t="str">
            <v>LADWPTOTAL1983</v>
          </cell>
          <cell r="B697" t="str">
            <v>LADWP</v>
          </cell>
          <cell r="C697" t="str">
            <v>LADWPTOTAL</v>
          </cell>
          <cell r="D697" t="str">
            <v>LADWPTOTAL</v>
          </cell>
          <cell r="E697">
            <v>1983</v>
          </cell>
          <cell r="F697">
            <v>26.963</v>
          </cell>
          <cell r="G697">
            <v>14.368</v>
          </cell>
          <cell r="H697">
            <v>69.828</v>
          </cell>
          <cell r="I697">
            <v>18.439</v>
          </cell>
          <cell r="J697">
            <v>76.988</v>
          </cell>
          <cell r="K697">
            <v>3.327</v>
          </cell>
          <cell r="L697">
            <v>41.233999999999995</v>
          </cell>
          <cell r="M697">
            <v>38.312</v>
          </cell>
          <cell r="N697">
            <v>24.008</v>
          </cell>
          <cell r="O697">
            <v>23.200000000000003</v>
          </cell>
          <cell r="P697">
            <v>74.738</v>
          </cell>
          <cell r="Q697">
            <v>142.164</v>
          </cell>
          <cell r="R697">
            <v>553.569</v>
          </cell>
          <cell r="S697">
            <v>80.315</v>
          </cell>
          <cell r="T697">
            <v>1.244</v>
          </cell>
          <cell r="U697">
            <v>0.391</v>
          </cell>
          <cell r="V697">
            <v>1.281</v>
          </cell>
          <cell r="W697">
            <v>0.274</v>
          </cell>
          <cell r="X697">
            <v>1.6059999999999999</v>
          </cell>
          <cell r="Y697">
            <v>0.028999999999999998</v>
          </cell>
          <cell r="Z697">
            <v>0.268</v>
          </cell>
          <cell r="AA697">
            <v>0.362</v>
          </cell>
          <cell r="AB697">
            <v>0.337</v>
          </cell>
          <cell r="AC697">
            <v>0.702</v>
          </cell>
          <cell r="AD697">
            <v>1.343</v>
          </cell>
          <cell r="AE697">
            <v>8.937999999999999</v>
          </cell>
          <cell r="AF697">
            <v>16.775</v>
          </cell>
        </row>
        <row r="698">
          <cell r="A698" t="str">
            <v>LADWPTOTAL1984</v>
          </cell>
          <cell r="B698" t="str">
            <v>LADWP</v>
          </cell>
          <cell r="C698" t="str">
            <v>LADWPTOTAL</v>
          </cell>
          <cell r="D698" t="str">
            <v>LADWPTOTAL</v>
          </cell>
          <cell r="E698">
            <v>1984</v>
          </cell>
          <cell r="F698">
            <v>28.456000000000003</v>
          </cell>
          <cell r="G698">
            <v>14.701999999999998</v>
          </cell>
          <cell r="H698">
            <v>70.714</v>
          </cell>
          <cell r="I698">
            <v>18.618</v>
          </cell>
          <cell r="J698">
            <v>77.246</v>
          </cell>
          <cell r="K698">
            <v>3.335</v>
          </cell>
          <cell r="L698">
            <v>41.315</v>
          </cell>
          <cell r="M698">
            <v>38.443</v>
          </cell>
          <cell r="N698">
            <v>24.155</v>
          </cell>
          <cell r="O698">
            <v>23.823</v>
          </cell>
          <cell r="P698">
            <v>75.215</v>
          </cell>
          <cell r="Q698">
            <v>151.688</v>
          </cell>
          <cell r="R698">
            <v>567.71</v>
          </cell>
          <cell r="S698">
            <v>80.58099999999999</v>
          </cell>
          <cell r="T698">
            <v>1.572</v>
          </cell>
          <cell r="U698">
            <v>0.359</v>
          </cell>
          <cell r="V698">
            <v>1.389</v>
          </cell>
          <cell r="W698">
            <v>0.33</v>
          </cell>
          <cell r="X698">
            <v>0.937</v>
          </cell>
          <cell r="Y698">
            <v>0.082</v>
          </cell>
          <cell r="Z698">
            <v>0.119</v>
          </cell>
          <cell r="AA698">
            <v>0.188</v>
          </cell>
          <cell r="AB698">
            <v>0.179</v>
          </cell>
          <cell r="AC698">
            <v>0.853</v>
          </cell>
          <cell r="AD698">
            <v>0.9279999999999999</v>
          </cell>
          <cell r="AE698">
            <v>9.924</v>
          </cell>
          <cell r="AF698">
            <v>16.86</v>
          </cell>
        </row>
        <row r="699">
          <cell r="A699" t="str">
            <v>LADWPTOTAL1985</v>
          </cell>
          <cell r="B699" t="str">
            <v>LADWP</v>
          </cell>
          <cell r="C699" t="str">
            <v>LADWPTOTAL</v>
          </cell>
          <cell r="D699" t="str">
            <v>LADWPTOTAL</v>
          </cell>
          <cell r="E699">
            <v>1985</v>
          </cell>
          <cell r="F699">
            <v>29.291</v>
          </cell>
          <cell r="G699">
            <v>14.807</v>
          </cell>
          <cell r="H699">
            <v>72.029</v>
          </cell>
          <cell r="I699">
            <v>18.926000000000002</v>
          </cell>
          <cell r="J699">
            <v>77.246</v>
          </cell>
          <cell r="K699">
            <v>3.335</v>
          </cell>
          <cell r="L699">
            <v>41.316</v>
          </cell>
          <cell r="M699">
            <v>38.45</v>
          </cell>
          <cell r="N699">
            <v>24.284999999999997</v>
          </cell>
          <cell r="O699">
            <v>25.412</v>
          </cell>
          <cell r="P699">
            <v>75.643</v>
          </cell>
          <cell r="Q699">
            <v>157.625</v>
          </cell>
          <cell r="R699">
            <v>578.3649999999999</v>
          </cell>
          <cell r="S699">
            <v>80.58099999999999</v>
          </cell>
          <cell r="T699">
            <v>0.9239999999999999</v>
          </cell>
          <cell r="U699">
            <v>0.133</v>
          </cell>
          <cell r="V699">
            <v>1.87</v>
          </cell>
          <cell r="W699">
            <v>0.472</v>
          </cell>
          <cell r="X699">
            <v>0.5720000000000001</v>
          </cell>
          <cell r="Y699">
            <v>0.015</v>
          </cell>
          <cell r="Z699">
            <v>0.035</v>
          </cell>
          <cell r="AA699">
            <v>0.067</v>
          </cell>
          <cell r="AB699">
            <v>0.16499999999999998</v>
          </cell>
          <cell r="AC699">
            <v>1.841</v>
          </cell>
          <cell r="AD699">
            <v>0.927</v>
          </cell>
          <cell r="AE699">
            <v>6.387</v>
          </cell>
          <cell r="AF699">
            <v>13.408000000000001</v>
          </cell>
        </row>
        <row r="700">
          <cell r="A700" t="str">
            <v>LADWPTOTAL1986</v>
          </cell>
          <cell r="B700" t="str">
            <v>LADWP</v>
          </cell>
          <cell r="C700" t="str">
            <v>LADWPTOTAL</v>
          </cell>
          <cell r="D700" t="str">
            <v>LADWPTOTAL</v>
          </cell>
          <cell r="E700">
            <v>1986</v>
          </cell>
          <cell r="F700">
            <v>30.570999999999998</v>
          </cell>
          <cell r="G700">
            <v>15.036999999999999</v>
          </cell>
          <cell r="H700">
            <v>74.128</v>
          </cell>
          <cell r="I700">
            <v>19.41</v>
          </cell>
          <cell r="J700">
            <v>77.539</v>
          </cell>
          <cell r="K700">
            <v>3.335</v>
          </cell>
          <cell r="L700">
            <v>41.321</v>
          </cell>
          <cell r="M700">
            <v>38.483999999999995</v>
          </cell>
          <cell r="N700">
            <v>24.375</v>
          </cell>
          <cell r="O700">
            <v>26.212</v>
          </cell>
          <cell r="P700">
            <v>76.511</v>
          </cell>
          <cell r="Q700">
            <v>164.836</v>
          </cell>
          <cell r="R700">
            <v>591.759</v>
          </cell>
          <cell r="S700">
            <v>80.874</v>
          </cell>
          <cell r="T700">
            <v>1.3780000000000001</v>
          </cell>
          <cell r="U700">
            <v>0.262</v>
          </cell>
          <cell r="V700">
            <v>2.711</v>
          </cell>
          <cell r="W700">
            <v>0.667</v>
          </cell>
          <cell r="X700">
            <v>1.254</v>
          </cell>
          <cell r="Y700">
            <v>0.003</v>
          </cell>
          <cell r="Z700">
            <v>0.044</v>
          </cell>
          <cell r="AA700">
            <v>0.10400000000000001</v>
          </cell>
          <cell r="AB700">
            <v>0.129</v>
          </cell>
          <cell r="AC700">
            <v>1.077</v>
          </cell>
          <cell r="AD700">
            <v>1.42</v>
          </cell>
          <cell r="AE700">
            <v>7.710000000000001</v>
          </cell>
          <cell r="AF700">
            <v>16.759</v>
          </cell>
        </row>
        <row r="701">
          <cell r="A701" t="str">
            <v>LADWPTOTAL1987</v>
          </cell>
          <cell r="B701" t="str">
            <v>LADWP</v>
          </cell>
          <cell r="C701" t="str">
            <v>LADWPTOTAL</v>
          </cell>
          <cell r="D701" t="str">
            <v>LADWPTOTAL</v>
          </cell>
          <cell r="E701">
            <v>1987</v>
          </cell>
          <cell r="F701">
            <v>31.781</v>
          </cell>
          <cell r="G701">
            <v>15.255</v>
          </cell>
          <cell r="H701">
            <v>76.357</v>
          </cell>
          <cell r="I701">
            <v>19.925</v>
          </cell>
          <cell r="J701">
            <v>77.94200000000001</v>
          </cell>
          <cell r="K701">
            <v>3.335</v>
          </cell>
          <cell r="L701">
            <v>41.327</v>
          </cell>
          <cell r="M701">
            <v>38.528</v>
          </cell>
          <cell r="N701">
            <v>24.445999999999998</v>
          </cell>
          <cell r="O701">
            <v>26.88</v>
          </cell>
          <cell r="P701">
            <v>77.424</v>
          </cell>
          <cell r="Q701">
            <v>171.168</v>
          </cell>
          <cell r="R701">
            <v>604.368</v>
          </cell>
          <cell r="S701">
            <v>81.277</v>
          </cell>
          <cell r="T701">
            <v>1.32</v>
          </cell>
          <cell r="U701">
            <v>0.252</v>
          </cell>
          <cell r="V701">
            <v>2.901</v>
          </cell>
          <cell r="W701">
            <v>0.714</v>
          </cell>
          <cell r="X701">
            <v>1.316</v>
          </cell>
          <cell r="Y701">
            <v>0.002</v>
          </cell>
          <cell r="Z701">
            <v>0.05499999999999999</v>
          </cell>
          <cell r="AA701">
            <v>0.118</v>
          </cell>
          <cell r="AB701">
            <v>0.11299999999999999</v>
          </cell>
          <cell r="AC701">
            <v>0.9690000000000001</v>
          </cell>
          <cell r="AD701">
            <v>1.526</v>
          </cell>
          <cell r="AE701">
            <v>6.896</v>
          </cell>
          <cell r="AF701">
            <v>16.182</v>
          </cell>
        </row>
        <row r="702">
          <cell r="A702" t="str">
            <v>LADWPTOTAL1988</v>
          </cell>
          <cell r="B702" t="str">
            <v>LADWP</v>
          </cell>
          <cell r="C702" t="str">
            <v>LADWPTOTAL</v>
          </cell>
          <cell r="D702" t="str">
            <v>LADWPTOTAL</v>
          </cell>
          <cell r="E702">
            <v>1988</v>
          </cell>
          <cell r="F702">
            <v>32.523</v>
          </cell>
          <cell r="G702">
            <v>15.465</v>
          </cell>
          <cell r="H702">
            <v>78.706</v>
          </cell>
          <cell r="I702">
            <v>20.466</v>
          </cell>
          <cell r="J702">
            <v>78.37899999999999</v>
          </cell>
          <cell r="K702">
            <v>3.335</v>
          </cell>
          <cell r="L702">
            <v>41.337</v>
          </cell>
          <cell r="M702">
            <v>38.557</v>
          </cell>
          <cell r="N702">
            <v>24.490000000000002</v>
          </cell>
          <cell r="O702">
            <v>27.762</v>
          </cell>
          <cell r="P702">
            <v>78.905</v>
          </cell>
          <cell r="Q702">
            <v>175.344</v>
          </cell>
          <cell r="R702">
            <v>615.269</v>
          </cell>
          <cell r="S702">
            <v>81.71399999999998</v>
          </cell>
          <cell r="T702">
            <v>0.863</v>
          </cell>
          <cell r="U702">
            <v>0.25</v>
          </cell>
          <cell r="V702">
            <v>3.085</v>
          </cell>
          <cell r="W702">
            <v>0.76</v>
          </cell>
          <cell r="X702">
            <v>1.4</v>
          </cell>
          <cell r="Y702">
            <v>0.024</v>
          </cell>
          <cell r="Z702">
            <v>0.067</v>
          </cell>
          <cell r="AA702">
            <v>0.10999999999999999</v>
          </cell>
          <cell r="AB702">
            <v>0.09</v>
          </cell>
          <cell r="AC702">
            <v>1.208</v>
          </cell>
          <cell r="AD702">
            <v>2.1559999999999997</v>
          </cell>
          <cell r="AE702">
            <v>4.802</v>
          </cell>
          <cell r="AF702">
            <v>14.815000000000001</v>
          </cell>
        </row>
        <row r="703">
          <cell r="A703" t="str">
            <v>LADWPTOTAL1989</v>
          </cell>
          <cell r="B703" t="str">
            <v>LADWP</v>
          </cell>
          <cell r="C703" t="str">
            <v>LADWPTOTAL</v>
          </cell>
          <cell r="D703" t="str">
            <v>LADWPTOTAL</v>
          </cell>
          <cell r="E703">
            <v>1989</v>
          </cell>
          <cell r="F703">
            <v>33.377</v>
          </cell>
          <cell r="G703">
            <v>15.741</v>
          </cell>
          <cell r="H703">
            <v>80.315</v>
          </cell>
          <cell r="I703">
            <v>20.79</v>
          </cell>
          <cell r="J703">
            <v>79.221</v>
          </cell>
          <cell r="K703">
            <v>3.335</v>
          </cell>
          <cell r="L703">
            <v>41.361</v>
          </cell>
          <cell r="M703">
            <v>38.659</v>
          </cell>
          <cell r="N703">
            <v>24.572000000000003</v>
          </cell>
          <cell r="O703">
            <v>29.426000000000002</v>
          </cell>
          <cell r="P703">
            <v>80.336</v>
          </cell>
          <cell r="Q703">
            <v>179.628</v>
          </cell>
          <cell r="R703">
            <v>626.761</v>
          </cell>
          <cell r="S703">
            <v>82.556</v>
          </cell>
          <cell r="T703">
            <v>0.988</v>
          </cell>
          <cell r="U703">
            <v>0.319</v>
          </cell>
          <cell r="V703">
            <v>2.4130000000000003</v>
          </cell>
          <cell r="W703">
            <v>0.562</v>
          </cell>
          <cell r="X703">
            <v>1.8800000000000001</v>
          </cell>
          <cell r="Y703">
            <v>0.009000000000000001</v>
          </cell>
          <cell r="Z703">
            <v>0.094</v>
          </cell>
          <cell r="AA703">
            <v>0.192</v>
          </cell>
          <cell r="AB703">
            <v>0.132</v>
          </cell>
          <cell r="AC703">
            <v>2.017</v>
          </cell>
          <cell r="AD703">
            <v>2.173</v>
          </cell>
          <cell r="AE703">
            <v>4.984</v>
          </cell>
          <cell r="AF703">
            <v>15.763</v>
          </cell>
        </row>
        <row r="704">
          <cell r="A704" t="str">
            <v>LADWPTOTAL1990</v>
          </cell>
          <cell r="B704" t="str">
            <v>LADWP</v>
          </cell>
          <cell r="C704" t="str">
            <v>LADWPTOTAL</v>
          </cell>
          <cell r="D704" t="str">
            <v>LADWPTOTAL</v>
          </cell>
          <cell r="E704">
            <v>1990</v>
          </cell>
          <cell r="F704">
            <v>34.43</v>
          </cell>
          <cell r="G704">
            <v>15.988</v>
          </cell>
          <cell r="H704">
            <v>81.834</v>
          </cell>
          <cell r="I704">
            <v>21.098</v>
          </cell>
          <cell r="J704">
            <v>79.739</v>
          </cell>
          <cell r="K704">
            <v>3.335</v>
          </cell>
          <cell r="L704">
            <v>41.446</v>
          </cell>
          <cell r="M704">
            <v>38.743</v>
          </cell>
          <cell r="N704">
            <v>24.673000000000002</v>
          </cell>
          <cell r="O704">
            <v>29.849</v>
          </cell>
          <cell r="P704">
            <v>81.394</v>
          </cell>
          <cell r="Q704">
            <v>185.077</v>
          </cell>
          <cell r="R704">
            <v>637.606</v>
          </cell>
          <cell r="S704">
            <v>83.074</v>
          </cell>
          <cell r="T704">
            <v>1.201</v>
          </cell>
          <cell r="U704">
            <v>0.295</v>
          </cell>
          <cell r="V704">
            <v>2.3899999999999997</v>
          </cell>
          <cell r="W704">
            <v>0.5660000000000001</v>
          </cell>
          <cell r="X704">
            <v>1.634</v>
          </cell>
          <cell r="Y704">
            <v>0.013999999999999999</v>
          </cell>
          <cell r="Z704">
            <v>0.149</v>
          </cell>
          <cell r="AA704">
            <v>0.183</v>
          </cell>
          <cell r="AB704">
            <v>0.155</v>
          </cell>
          <cell r="AC704">
            <v>0.802</v>
          </cell>
          <cell r="AD704">
            <v>1.869</v>
          </cell>
          <cell r="AE704">
            <v>6.228</v>
          </cell>
          <cell r="AF704">
            <v>15.486</v>
          </cell>
        </row>
        <row r="705">
          <cell r="A705" t="str">
            <v>LADWPTOTAL1991</v>
          </cell>
          <cell r="B705" t="str">
            <v>LADWP</v>
          </cell>
          <cell r="C705" t="str">
            <v>LADWPTOTAL</v>
          </cell>
          <cell r="D705" t="str">
            <v>LADWPTOTAL</v>
          </cell>
          <cell r="E705">
            <v>1991</v>
          </cell>
          <cell r="F705">
            <v>35.467</v>
          </cell>
          <cell r="G705">
            <v>16.201999999999998</v>
          </cell>
          <cell r="H705">
            <v>84.12100000000001</v>
          </cell>
          <cell r="I705">
            <v>21.61</v>
          </cell>
          <cell r="J705">
            <v>80.09700000000001</v>
          </cell>
          <cell r="K705">
            <v>3.335</v>
          </cell>
          <cell r="L705">
            <v>41.519000000000005</v>
          </cell>
          <cell r="M705">
            <v>38.802</v>
          </cell>
          <cell r="N705">
            <v>24.792</v>
          </cell>
          <cell r="O705">
            <v>30.462000000000003</v>
          </cell>
          <cell r="P705">
            <v>82.244</v>
          </cell>
          <cell r="Q705">
            <v>189.82299999999998</v>
          </cell>
          <cell r="R705">
            <v>648.474</v>
          </cell>
          <cell r="S705">
            <v>83.432</v>
          </cell>
          <cell r="T705">
            <v>1.198</v>
          </cell>
          <cell r="U705">
            <v>0.268</v>
          </cell>
          <cell r="V705">
            <v>3.227</v>
          </cell>
          <cell r="W705">
            <v>0.791</v>
          </cell>
          <cell r="X705">
            <v>1.549</v>
          </cell>
          <cell r="Y705">
            <v>0.01</v>
          </cell>
          <cell r="Z705">
            <v>0.14400000000000002</v>
          </cell>
          <cell r="AA705">
            <v>0.166</v>
          </cell>
          <cell r="AB705">
            <v>0.18</v>
          </cell>
          <cell r="AC705">
            <v>1.017</v>
          </cell>
          <cell r="AD705">
            <v>1.7349999999999999</v>
          </cell>
          <cell r="AE705">
            <v>5.614</v>
          </cell>
          <cell r="AF705">
            <v>15.898999999999997</v>
          </cell>
        </row>
        <row r="706">
          <cell r="A706" t="str">
            <v>LADWPTOTAL1992</v>
          </cell>
          <cell r="B706" t="str">
            <v>LADWP</v>
          </cell>
          <cell r="C706" t="str">
            <v>LADWPTOTAL</v>
          </cell>
          <cell r="D706" t="str">
            <v>LADWPTOTAL</v>
          </cell>
          <cell r="E706">
            <v>1992</v>
          </cell>
          <cell r="F706">
            <v>36.034</v>
          </cell>
          <cell r="G706">
            <v>16.322</v>
          </cell>
          <cell r="H706">
            <v>84.896</v>
          </cell>
          <cell r="I706">
            <v>21.744999999999997</v>
          </cell>
          <cell r="J706">
            <v>80.09700000000001</v>
          </cell>
          <cell r="K706">
            <v>3.335</v>
          </cell>
          <cell r="L706">
            <v>41.577</v>
          </cell>
          <cell r="M706">
            <v>38.811</v>
          </cell>
          <cell r="N706">
            <v>24.861</v>
          </cell>
          <cell r="O706">
            <v>30.967</v>
          </cell>
          <cell r="P706">
            <v>82.769</v>
          </cell>
          <cell r="Q706">
            <v>192.961</v>
          </cell>
          <cell r="R706">
            <v>654.375</v>
          </cell>
          <cell r="S706">
            <v>83.432</v>
          </cell>
          <cell r="T706">
            <v>0.744</v>
          </cell>
          <cell r="U706">
            <v>0.179</v>
          </cell>
          <cell r="V706">
            <v>1.787</v>
          </cell>
          <cell r="W706">
            <v>0.43500000000000005</v>
          </cell>
          <cell r="X706">
            <v>0.9359999999999999</v>
          </cell>
          <cell r="Y706">
            <v>0.045</v>
          </cell>
          <cell r="Z706">
            <v>0.134</v>
          </cell>
          <cell r="AA706">
            <v>0.123</v>
          </cell>
          <cell r="AB706">
            <v>0.136</v>
          </cell>
          <cell r="AC706">
            <v>0.933</v>
          </cell>
          <cell r="AD706">
            <v>1.4849999999999999</v>
          </cell>
          <cell r="AE706">
            <v>4.1</v>
          </cell>
          <cell r="AF706">
            <v>11.036999999999999</v>
          </cell>
        </row>
        <row r="707">
          <cell r="A707" t="str">
            <v>LADWPTOTAL1993</v>
          </cell>
          <cell r="B707" t="str">
            <v>LADWP</v>
          </cell>
          <cell r="C707" t="str">
            <v>LADWPTOTAL</v>
          </cell>
          <cell r="D707" t="str">
            <v>LADWPTOTAL</v>
          </cell>
          <cell r="E707">
            <v>1993</v>
          </cell>
          <cell r="F707">
            <v>36.385999999999996</v>
          </cell>
          <cell r="G707">
            <v>16.364</v>
          </cell>
          <cell r="H707">
            <v>85.39099999999999</v>
          </cell>
          <cell r="I707">
            <v>21.822</v>
          </cell>
          <cell r="J707">
            <v>80.09700000000001</v>
          </cell>
          <cell r="K707">
            <v>3.335</v>
          </cell>
          <cell r="L707">
            <v>41.595</v>
          </cell>
          <cell r="M707">
            <v>38.827</v>
          </cell>
          <cell r="N707">
            <v>24.875999999999998</v>
          </cell>
          <cell r="O707">
            <v>30.967</v>
          </cell>
          <cell r="P707">
            <v>84.48500000000001</v>
          </cell>
          <cell r="Q707">
            <v>192.961</v>
          </cell>
          <cell r="R707">
            <v>657.106</v>
          </cell>
          <cell r="S707">
            <v>83.432</v>
          </cell>
          <cell r="T707">
            <v>0.5449999999999999</v>
          </cell>
          <cell r="U707">
            <v>0.10800000000000001</v>
          </cell>
          <cell r="V707">
            <v>1.575</v>
          </cell>
          <cell r="W707">
            <v>0.396</v>
          </cell>
          <cell r="X707">
            <v>0.49</v>
          </cell>
          <cell r="Y707">
            <v>0.094</v>
          </cell>
          <cell r="Z707">
            <v>0.10200000000000001</v>
          </cell>
          <cell r="AA707">
            <v>0.145</v>
          </cell>
          <cell r="AB707">
            <v>0.088</v>
          </cell>
          <cell r="AC707">
            <v>0.193</v>
          </cell>
          <cell r="AD707">
            <v>2.753</v>
          </cell>
          <cell r="AE707">
            <v>0.722</v>
          </cell>
          <cell r="AF707">
            <v>7.211</v>
          </cell>
        </row>
        <row r="708">
          <cell r="A708" t="str">
            <v>LADWPTOTAL1994</v>
          </cell>
          <cell r="B708" t="str">
            <v>LADWP</v>
          </cell>
          <cell r="C708" t="str">
            <v>LADWPTOTAL</v>
          </cell>
          <cell r="D708" t="str">
            <v>LADWPTOTAL</v>
          </cell>
          <cell r="E708">
            <v>1994</v>
          </cell>
          <cell r="F708">
            <v>36.676</v>
          </cell>
          <cell r="G708">
            <v>16.385</v>
          </cell>
          <cell r="H708">
            <v>85.82900000000001</v>
          </cell>
          <cell r="I708">
            <v>21.891</v>
          </cell>
          <cell r="J708">
            <v>80.09700000000001</v>
          </cell>
          <cell r="K708">
            <v>3.335</v>
          </cell>
          <cell r="L708">
            <v>41.602000000000004</v>
          </cell>
          <cell r="M708">
            <v>38.827</v>
          </cell>
          <cell r="N708">
            <v>24.898000000000003</v>
          </cell>
          <cell r="O708">
            <v>30.967</v>
          </cell>
          <cell r="P708">
            <v>84.964</v>
          </cell>
          <cell r="Q708">
            <v>192.961</v>
          </cell>
          <cell r="R708">
            <v>658.432</v>
          </cell>
          <cell r="S708">
            <v>83.432</v>
          </cell>
          <cell r="T708">
            <v>0.499</v>
          </cell>
          <cell r="U708">
            <v>0.092</v>
          </cell>
          <cell r="V708">
            <v>1.586</v>
          </cell>
          <cell r="W708">
            <v>0.40900000000000003</v>
          </cell>
          <cell r="X708">
            <v>0.28300000000000003</v>
          </cell>
          <cell r="Y708">
            <v>0.065</v>
          </cell>
          <cell r="Z708">
            <v>0.087</v>
          </cell>
          <cell r="AA708">
            <v>0.11099999999999999</v>
          </cell>
          <cell r="AB708">
            <v>0.10300000000000001</v>
          </cell>
          <cell r="AC708">
            <v>0.05499999999999999</v>
          </cell>
          <cell r="AD708">
            <v>1.595</v>
          </cell>
          <cell r="AE708">
            <v>0.679</v>
          </cell>
          <cell r="AF708">
            <v>5.564000000000001</v>
          </cell>
        </row>
        <row r="709">
          <cell r="A709" t="str">
            <v>LADWPTOTAL1995</v>
          </cell>
          <cell r="B709" t="str">
            <v>LADWP</v>
          </cell>
          <cell r="C709" t="str">
            <v>LADWPTOTAL</v>
          </cell>
          <cell r="D709" t="str">
            <v>LADWPTOTAL</v>
          </cell>
          <cell r="E709">
            <v>1995</v>
          </cell>
          <cell r="F709">
            <v>36.818</v>
          </cell>
          <cell r="G709">
            <v>16.385</v>
          </cell>
          <cell r="H709">
            <v>85.82900000000001</v>
          </cell>
          <cell r="I709">
            <v>21.891</v>
          </cell>
          <cell r="J709">
            <v>80.09700000000001</v>
          </cell>
          <cell r="K709">
            <v>3.335</v>
          </cell>
          <cell r="L709">
            <v>41.623000000000005</v>
          </cell>
          <cell r="M709">
            <v>38.827</v>
          </cell>
          <cell r="N709">
            <v>24.898000000000003</v>
          </cell>
          <cell r="O709">
            <v>30.967</v>
          </cell>
          <cell r="P709">
            <v>84.964</v>
          </cell>
          <cell r="Q709">
            <v>192.961</v>
          </cell>
          <cell r="R709">
            <v>658.595</v>
          </cell>
          <cell r="S709">
            <v>83.432</v>
          </cell>
          <cell r="T709">
            <v>0.367</v>
          </cell>
          <cell r="U709">
            <v>0.059</v>
          </cell>
          <cell r="V709">
            <v>0.8939999999999999</v>
          </cell>
          <cell r="W709">
            <v>0.22999999999999998</v>
          </cell>
          <cell r="X709">
            <v>0.182</v>
          </cell>
          <cell r="Y709">
            <v>0.083</v>
          </cell>
          <cell r="Z709">
            <v>0.133</v>
          </cell>
          <cell r="AA709">
            <v>0.053000000000000005</v>
          </cell>
          <cell r="AB709">
            <v>0.048</v>
          </cell>
          <cell r="AC709">
            <v>0.065</v>
          </cell>
          <cell r="AD709">
            <v>0.629</v>
          </cell>
          <cell r="AE709">
            <v>0.7030000000000001</v>
          </cell>
          <cell r="AF709">
            <v>3.4459999999999997</v>
          </cell>
        </row>
        <row r="710">
          <cell r="A710" t="str">
            <v>LADWPTOTAL1996</v>
          </cell>
          <cell r="B710" t="str">
            <v>LADWP</v>
          </cell>
          <cell r="C710" t="str">
            <v>LADWPTOTAL</v>
          </cell>
          <cell r="D710" t="str">
            <v>LADWPTOTAL</v>
          </cell>
          <cell r="E710">
            <v>1996</v>
          </cell>
          <cell r="F710">
            <v>36.961999999999996</v>
          </cell>
          <cell r="G710">
            <v>16.402</v>
          </cell>
          <cell r="H710">
            <v>85.82900000000001</v>
          </cell>
          <cell r="I710">
            <v>21.891</v>
          </cell>
          <cell r="J710">
            <v>80.09700000000001</v>
          </cell>
          <cell r="K710">
            <v>3.335</v>
          </cell>
          <cell r="L710">
            <v>41.623000000000005</v>
          </cell>
          <cell r="M710">
            <v>38.827</v>
          </cell>
          <cell r="N710">
            <v>24.898000000000003</v>
          </cell>
          <cell r="O710">
            <v>30.967</v>
          </cell>
          <cell r="P710">
            <v>84.964</v>
          </cell>
          <cell r="Q710">
            <v>192.961</v>
          </cell>
          <cell r="R710">
            <v>658.7560000000001</v>
          </cell>
          <cell r="S710">
            <v>83.432</v>
          </cell>
          <cell r="T710">
            <v>0.386</v>
          </cell>
          <cell r="U710">
            <v>0.11599999999999999</v>
          </cell>
          <cell r="V710">
            <v>0.873</v>
          </cell>
          <cell r="W710">
            <v>0.21600000000000003</v>
          </cell>
          <cell r="X710">
            <v>0.369</v>
          </cell>
          <cell r="Y710">
            <v>0.026000000000000002</v>
          </cell>
          <cell r="Z710">
            <v>0.073</v>
          </cell>
          <cell r="AA710">
            <v>0.10300000000000001</v>
          </cell>
          <cell r="AB710">
            <v>0.039</v>
          </cell>
          <cell r="AC710">
            <v>0.08</v>
          </cell>
          <cell r="AD710">
            <v>0.8939999999999999</v>
          </cell>
          <cell r="AE710">
            <v>0.656</v>
          </cell>
          <cell r="AF710">
            <v>3.831000000000001</v>
          </cell>
        </row>
        <row r="711">
          <cell r="A711" t="str">
            <v>LADWPTOTAL1997</v>
          </cell>
          <cell r="B711" t="str">
            <v>LADWP</v>
          </cell>
          <cell r="C711" t="str">
            <v>LADWPTOTAL</v>
          </cell>
          <cell r="D711" t="str">
            <v>LADWPTOTAL</v>
          </cell>
          <cell r="E711">
            <v>1997</v>
          </cell>
          <cell r="F711">
            <v>36.961999999999996</v>
          </cell>
          <cell r="G711">
            <v>16.421</v>
          </cell>
          <cell r="H711">
            <v>85.82900000000001</v>
          </cell>
          <cell r="I711">
            <v>21.891</v>
          </cell>
          <cell r="J711">
            <v>80.09700000000001</v>
          </cell>
          <cell r="K711">
            <v>3.335</v>
          </cell>
          <cell r="L711">
            <v>41.623000000000005</v>
          </cell>
          <cell r="M711">
            <v>38.827</v>
          </cell>
          <cell r="N711">
            <v>24.898000000000003</v>
          </cell>
          <cell r="O711">
            <v>30.967</v>
          </cell>
          <cell r="P711">
            <v>84.964</v>
          </cell>
          <cell r="Q711">
            <v>192.961</v>
          </cell>
          <cell r="R711">
            <v>658.7750000000001</v>
          </cell>
          <cell r="S711">
            <v>83.432</v>
          </cell>
          <cell r="T711">
            <v>0.22199999999999998</v>
          </cell>
          <cell r="U711">
            <v>0.11499999999999999</v>
          </cell>
          <cell r="V711">
            <v>1.272</v>
          </cell>
          <cell r="W711">
            <v>0.317</v>
          </cell>
          <cell r="X711">
            <v>0.481</v>
          </cell>
          <cell r="Y711">
            <v>0.008</v>
          </cell>
          <cell r="Z711">
            <v>0.07200000000000001</v>
          </cell>
          <cell r="AA711">
            <v>0.08</v>
          </cell>
          <cell r="AB711">
            <v>0.055999999999999994</v>
          </cell>
          <cell r="AC711">
            <v>0.028999999999999998</v>
          </cell>
          <cell r="AD711">
            <v>1.192</v>
          </cell>
          <cell r="AE711">
            <v>0.41100000000000003</v>
          </cell>
          <cell r="AF711">
            <v>4.255000000000001</v>
          </cell>
        </row>
        <row r="712">
          <cell r="A712" t="str">
            <v>LADWPTOTAL1998</v>
          </cell>
          <cell r="B712" t="str">
            <v>LADWP</v>
          </cell>
          <cell r="C712" t="str">
            <v>LADWPTOTAL</v>
          </cell>
          <cell r="D712" t="str">
            <v>LADWPTOTAL</v>
          </cell>
          <cell r="E712">
            <v>1998</v>
          </cell>
          <cell r="F712">
            <v>36.997</v>
          </cell>
          <cell r="G712">
            <v>16.451</v>
          </cell>
          <cell r="H712">
            <v>85.82900000000001</v>
          </cell>
          <cell r="I712">
            <v>21.891</v>
          </cell>
          <cell r="J712">
            <v>80.09700000000001</v>
          </cell>
          <cell r="K712">
            <v>3.335</v>
          </cell>
          <cell r="L712">
            <v>41.623000000000005</v>
          </cell>
          <cell r="M712">
            <v>38.827</v>
          </cell>
          <cell r="N712">
            <v>24.898000000000003</v>
          </cell>
          <cell r="O712">
            <v>30.967</v>
          </cell>
          <cell r="P712">
            <v>84.964</v>
          </cell>
          <cell r="Q712">
            <v>192.961</v>
          </cell>
          <cell r="R712">
            <v>658.84</v>
          </cell>
          <cell r="S712">
            <v>83.432</v>
          </cell>
          <cell r="T712">
            <v>0.292</v>
          </cell>
          <cell r="U712">
            <v>0.139</v>
          </cell>
          <cell r="V712">
            <v>1.339</v>
          </cell>
          <cell r="W712">
            <v>0.33399999999999996</v>
          </cell>
          <cell r="X712">
            <v>0.508</v>
          </cell>
          <cell r="Y712">
            <v>0.027999999999999997</v>
          </cell>
          <cell r="Z712">
            <v>0.069</v>
          </cell>
          <cell r="AA712">
            <v>0.10400000000000001</v>
          </cell>
          <cell r="AB712">
            <v>0.068</v>
          </cell>
          <cell r="AC712">
            <v>0.23199999999999998</v>
          </cell>
          <cell r="AD712">
            <v>1.195</v>
          </cell>
          <cell r="AE712">
            <v>0.796</v>
          </cell>
          <cell r="AF712">
            <v>5.104000000000001</v>
          </cell>
        </row>
        <row r="713">
          <cell r="A713" t="str">
            <v>LADWPTOTAL1999</v>
          </cell>
          <cell r="B713" t="str">
            <v>LADWP</v>
          </cell>
          <cell r="C713" t="str">
            <v>LADWPTOTAL</v>
          </cell>
          <cell r="D713" t="str">
            <v>LADWPTOTAL</v>
          </cell>
          <cell r="E713">
            <v>1999</v>
          </cell>
          <cell r="F713">
            <v>37.048</v>
          </cell>
          <cell r="G713">
            <v>16.468</v>
          </cell>
          <cell r="H713">
            <v>85.82900000000001</v>
          </cell>
          <cell r="I713">
            <v>21.891</v>
          </cell>
          <cell r="J713">
            <v>80.09700000000001</v>
          </cell>
          <cell r="K713">
            <v>3.335</v>
          </cell>
          <cell r="L713">
            <v>41.623000000000005</v>
          </cell>
          <cell r="M713">
            <v>38.827</v>
          </cell>
          <cell r="N713">
            <v>24.898000000000003</v>
          </cell>
          <cell r="O713">
            <v>30.967</v>
          </cell>
          <cell r="P713">
            <v>84.964</v>
          </cell>
          <cell r="Q713">
            <v>192.961</v>
          </cell>
          <cell r="R713">
            <v>658.9080000000001</v>
          </cell>
          <cell r="S713">
            <v>83.432</v>
          </cell>
          <cell r="T713">
            <v>0.33599999999999997</v>
          </cell>
          <cell r="U713">
            <v>0.129</v>
          </cell>
          <cell r="V713">
            <v>1.234</v>
          </cell>
          <cell r="W713">
            <v>0.303</v>
          </cell>
          <cell r="X713">
            <v>0.583</v>
          </cell>
          <cell r="Y713">
            <v>0.026000000000000002</v>
          </cell>
          <cell r="Z713">
            <v>0.128</v>
          </cell>
          <cell r="AA713">
            <v>0.091</v>
          </cell>
          <cell r="AB713">
            <v>0.063</v>
          </cell>
          <cell r="AC713">
            <v>0.473</v>
          </cell>
          <cell r="AD713">
            <v>0.977</v>
          </cell>
          <cell r="AE713">
            <v>1.338</v>
          </cell>
          <cell r="AF713">
            <v>5.681</v>
          </cell>
        </row>
        <row r="714">
          <cell r="A714" t="str">
            <v>LADWPTOTAL2000</v>
          </cell>
          <cell r="B714" t="str">
            <v>LADWP</v>
          </cell>
          <cell r="C714" t="str">
            <v>LADWPTOTAL</v>
          </cell>
          <cell r="D714" t="str">
            <v>LADWPTOTAL</v>
          </cell>
          <cell r="E714">
            <v>2000</v>
          </cell>
          <cell r="F714">
            <v>37.079</v>
          </cell>
          <cell r="G714">
            <v>16.608999999999998</v>
          </cell>
          <cell r="H714">
            <v>86.011</v>
          </cell>
          <cell r="I714">
            <v>21.891</v>
          </cell>
          <cell r="J714">
            <v>80.09700000000001</v>
          </cell>
          <cell r="K714">
            <v>3.335</v>
          </cell>
          <cell r="L714">
            <v>41.623000000000005</v>
          </cell>
          <cell r="M714">
            <v>38.827</v>
          </cell>
          <cell r="N714">
            <v>24.898000000000003</v>
          </cell>
          <cell r="O714">
            <v>30.967</v>
          </cell>
          <cell r="P714">
            <v>84.964</v>
          </cell>
          <cell r="Q714">
            <v>192.961</v>
          </cell>
          <cell r="R714">
            <v>659.2620000000001</v>
          </cell>
          <cell r="S714">
            <v>83.432</v>
          </cell>
          <cell r="T714">
            <v>0.316</v>
          </cell>
          <cell r="U714">
            <v>0.271</v>
          </cell>
          <cell r="V714">
            <v>1.961</v>
          </cell>
          <cell r="W714">
            <v>0.45399999999999996</v>
          </cell>
          <cell r="X714">
            <v>1.603</v>
          </cell>
          <cell r="Y714">
            <v>0</v>
          </cell>
          <cell r="Z714">
            <v>0.11199999999999999</v>
          </cell>
          <cell r="AA714">
            <v>0.294</v>
          </cell>
          <cell r="AB714">
            <v>0.124</v>
          </cell>
          <cell r="AC714">
            <v>0.403</v>
          </cell>
          <cell r="AD714">
            <v>1.317</v>
          </cell>
          <cell r="AE714">
            <v>2.413</v>
          </cell>
          <cell r="AF714">
            <v>9.267999999999999</v>
          </cell>
        </row>
        <row r="715">
          <cell r="A715" t="str">
            <v>LADWPTOTAL2001</v>
          </cell>
          <cell r="B715" t="str">
            <v>LADWP</v>
          </cell>
          <cell r="C715" t="str">
            <v>LADWPTOTAL</v>
          </cell>
          <cell r="D715" t="str">
            <v>LADWPTOTAL</v>
          </cell>
          <cell r="E715">
            <v>2001</v>
          </cell>
          <cell r="F715">
            <v>37.132</v>
          </cell>
          <cell r="G715">
            <v>16.742</v>
          </cell>
          <cell r="H715">
            <v>86.205</v>
          </cell>
          <cell r="I715">
            <v>21.891</v>
          </cell>
          <cell r="J715">
            <v>80.09700000000001</v>
          </cell>
          <cell r="K715">
            <v>3.335</v>
          </cell>
          <cell r="L715">
            <v>41.629000000000005</v>
          </cell>
          <cell r="M715">
            <v>38.827</v>
          </cell>
          <cell r="N715">
            <v>24.898000000000003</v>
          </cell>
          <cell r="O715">
            <v>30.967</v>
          </cell>
          <cell r="P715">
            <v>84.964</v>
          </cell>
          <cell r="Q715">
            <v>192.961</v>
          </cell>
          <cell r="R715">
            <v>659.648</v>
          </cell>
          <cell r="S715">
            <v>83.432</v>
          </cell>
          <cell r="T715">
            <v>0.365</v>
          </cell>
          <cell r="U715">
            <v>0.268</v>
          </cell>
          <cell r="V715">
            <v>1.6720000000000002</v>
          </cell>
          <cell r="W715">
            <v>0.379</v>
          </cell>
          <cell r="X715">
            <v>1.577</v>
          </cell>
          <cell r="Y715">
            <v>0.094</v>
          </cell>
          <cell r="Z715">
            <v>0.152</v>
          </cell>
          <cell r="AA715">
            <v>0.24</v>
          </cell>
          <cell r="AB715">
            <v>0.135</v>
          </cell>
          <cell r="AC715">
            <v>0.278</v>
          </cell>
          <cell r="AD715">
            <v>1.4340000000000002</v>
          </cell>
          <cell r="AE715">
            <v>2.033</v>
          </cell>
          <cell r="AF715">
            <v>8.627</v>
          </cell>
        </row>
        <row r="716">
          <cell r="A716" t="str">
            <v>LADWPTOTAL2002</v>
          </cell>
          <cell r="B716" t="str">
            <v>LADWP</v>
          </cell>
          <cell r="C716" t="str">
            <v>LADWPTOTAL</v>
          </cell>
          <cell r="D716" t="str">
            <v>LADWPTOTAL</v>
          </cell>
          <cell r="E716">
            <v>2002</v>
          </cell>
          <cell r="F716">
            <v>37.809</v>
          </cell>
          <cell r="G716">
            <v>16.906</v>
          </cell>
          <cell r="H716">
            <v>87.063</v>
          </cell>
          <cell r="I716">
            <v>22.108</v>
          </cell>
          <cell r="J716">
            <v>80.456</v>
          </cell>
          <cell r="K716">
            <v>3.3419999999999996</v>
          </cell>
          <cell r="L716">
            <v>42.171</v>
          </cell>
          <cell r="M716">
            <v>39.212</v>
          </cell>
          <cell r="N716">
            <v>24.936</v>
          </cell>
          <cell r="O716">
            <v>31.403</v>
          </cell>
          <cell r="P716">
            <v>85.447</v>
          </cell>
          <cell r="Q716">
            <v>195.572</v>
          </cell>
          <cell r="R716">
            <v>666.425</v>
          </cell>
          <cell r="S716">
            <v>83.798</v>
          </cell>
          <cell r="T716">
            <v>1.1179999999999999</v>
          </cell>
          <cell r="U716">
            <v>0.31</v>
          </cell>
          <cell r="V716">
            <v>3.037</v>
          </cell>
          <cell r="W716">
            <v>1.24</v>
          </cell>
          <cell r="X716">
            <v>9.883</v>
          </cell>
          <cell r="Y716">
            <v>0.916</v>
          </cell>
          <cell r="Z716">
            <v>0.933</v>
          </cell>
          <cell r="AA716">
            <v>1.165</v>
          </cell>
          <cell r="AB716">
            <v>0.47300000000000003</v>
          </cell>
          <cell r="AC716">
            <v>3.8000000000000003</v>
          </cell>
          <cell r="AD716">
            <v>4.257</v>
          </cell>
          <cell r="AE716">
            <v>9.151</v>
          </cell>
          <cell r="AF716">
            <v>36.283</v>
          </cell>
        </row>
        <row r="717">
          <cell r="A717" t="str">
            <v>LADWPTOTAL2003</v>
          </cell>
          <cell r="B717" t="str">
            <v>LADWP</v>
          </cell>
          <cell r="C717" t="str">
            <v>LADWPTOTAL</v>
          </cell>
          <cell r="D717" t="str">
            <v>LADWPTOTAL</v>
          </cell>
          <cell r="E717">
            <v>2003</v>
          </cell>
          <cell r="F717">
            <v>38.427</v>
          </cell>
          <cell r="G717">
            <v>17.074</v>
          </cell>
          <cell r="H717">
            <v>88.15700000000001</v>
          </cell>
          <cell r="I717">
            <v>22.386000000000003</v>
          </cell>
          <cell r="J717">
            <v>80.596</v>
          </cell>
          <cell r="K717">
            <v>3.346</v>
          </cell>
          <cell r="L717">
            <v>42.18</v>
          </cell>
          <cell r="M717">
            <v>39.704</v>
          </cell>
          <cell r="N717">
            <v>25.244999999999997</v>
          </cell>
          <cell r="O717">
            <v>31.9</v>
          </cell>
          <cell r="P717">
            <v>85.96000000000001</v>
          </cell>
          <cell r="Q717">
            <v>198.155</v>
          </cell>
          <cell r="R717">
            <v>673.13</v>
          </cell>
          <cell r="S717">
            <v>83.94200000000001</v>
          </cell>
          <cell r="T717">
            <v>0.9730000000000001</v>
          </cell>
          <cell r="U717">
            <v>0.32499999999999996</v>
          </cell>
          <cell r="V717">
            <v>2.599</v>
          </cell>
          <cell r="W717">
            <v>0.718</v>
          </cell>
          <cell r="X717">
            <v>1.7349999999999999</v>
          </cell>
          <cell r="Y717">
            <v>0.101</v>
          </cell>
          <cell r="Z717">
            <v>0.204</v>
          </cell>
          <cell r="AA717">
            <v>0.798</v>
          </cell>
          <cell r="AB717">
            <v>0.483</v>
          </cell>
          <cell r="AC717">
            <v>1.037</v>
          </cell>
          <cell r="AD717">
            <v>2.164</v>
          </cell>
          <cell r="AE717">
            <v>4.984</v>
          </cell>
          <cell r="AF717">
            <v>16.121</v>
          </cell>
        </row>
        <row r="718">
          <cell r="A718" t="str">
            <v>LADWPTOTAL2004</v>
          </cell>
          <cell r="B718" t="str">
            <v>LADWP</v>
          </cell>
          <cell r="C718" t="str">
            <v>LADWPTOTAL</v>
          </cell>
          <cell r="D718" t="str">
            <v>LADWPTOTAL</v>
          </cell>
          <cell r="E718">
            <v>2004</v>
          </cell>
          <cell r="F718">
            <v>38.849000000000004</v>
          </cell>
          <cell r="G718">
            <v>17.167</v>
          </cell>
          <cell r="H718">
            <v>88.539</v>
          </cell>
          <cell r="I718">
            <v>22.482999999999997</v>
          </cell>
          <cell r="J718">
            <v>80.689</v>
          </cell>
          <cell r="K718">
            <v>3.3489999999999998</v>
          </cell>
          <cell r="L718">
            <v>42.22</v>
          </cell>
          <cell r="M718">
            <v>39.877</v>
          </cell>
          <cell r="N718">
            <v>25.570999999999998</v>
          </cell>
          <cell r="O718">
            <v>32.263999999999996</v>
          </cell>
          <cell r="P718">
            <v>86.41499999999999</v>
          </cell>
          <cell r="Q718">
            <v>199.933</v>
          </cell>
          <cell r="R718">
            <v>677.356</v>
          </cell>
          <cell r="S718">
            <v>84.038</v>
          </cell>
          <cell r="T718">
            <v>0.7879999999999999</v>
          </cell>
          <cell r="U718">
            <v>0.262</v>
          </cell>
          <cell r="V718">
            <v>1.887</v>
          </cell>
          <cell r="W718">
            <v>0.535</v>
          </cell>
          <cell r="X718">
            <v>1.652</v>
          </cell>
          <cell r="Y718">
            <v>0.096</v>
          </cell>
          <cell r="Z718">
            <v>0.251</v>
          </cell>
          <cell r="AA718">
            <v>0.502</v>
          </cell>
          <cell r="AB718">
            <v>0.512</v>
          </cell>
          <cell r="AC718">
            <v>0.892</v>
          </cell>
          <cell r="AD718">
            <v>2.124</v>
          </cell>
          <cell r="AE718">
            <v>4.314</v>
          </cell>
          <cell r="AF718">
            <v>13.815</v>
          </cell>
        </row>
        <row r="719">
          <cell r="A719" t="str">
            <v>LADWPTOTAL2005</v>
          </cell>
          <cell r="B719" t="str">
            <v>LADWP</v>
          </cell>
          <cell r="C719" t="str">
            <v>LADWPTOTAL</v>
          </cell>
          <cell r="D719" t="str">
            <v>LADWPTOTAL</v>
          </cell>
          <cell r="E719">
            <v>2005</v>
          </cell>
          <cell r="F719">
            <v>39.259</v>
          </cell>
          <cell r="G719">
            <v>17.259</v>
          </cell>
          <cell r="H719">
            <v>88.91499999999999</v>
          </cell>
          <cell r="I719">
            <v>22.578</v>
          </cell>
          <cell r="J719">
            <v>80.801</v>
          </cell>
          <cell r="K719">
            <v>3.351</v>
          </cell>
          <cell r="L719">
            <v>42.259</v>
          </cell>
          <cell r="M719">
            <v>40.046</v>
          </cell>
          <cell r="N719">
            <v>25.892</v>
          </cell>
          <cell r="O719">
            <v>32.552</v>
          </cell>
          <cell r="P719">
            <v>86.82300000000001</v>
          </cell>
          <cell r="Q719">
            <v>201.67200000000003</v>
          </cell>
          <cell r="R719">
            <v>681.407</v>
          </cell>
          <cell r="S719">
            <v>84.152</v>
          </cell>
          <cell r="T719">
            <v>0.7899999999999999</v>
          </cell>
          <cell r="U719">
            <v>0.272</v>
          </cell>
          <cell r="V719">
            <v>1.87</v>
          </cell>
          <cell r="W719">
            <v>0.529</v>
          </cell>
          <cell r="X719">
            <v>1.638</v>
          </cell>
          <cell r="Y719">
            <v>0.093</v>
          </cell>
          <cell r="Z719">
            <v>0.266</v>
          </cell>
          <cell r="AA719">
            <v>0.524</v>
          </cell>
          <cell r="AB719">
            <v>0.523</v>
          </cell>
          <cell r="AC719">
            <v>0.806</v>
          </cell>
          <cell r="AD719">
            <v>2.089</v>
          </cell>
          <cell r="AE719">
            <v>4.402</v>
          </cell>
          <cell r="AF719">
            <v>13.802</v>
          </cell>
        </row>
        <row r="720">
          <cell r="A720" t="str">
            <v>LADWPTOTAL2006</v>
          </cell>
          <cell r="B720" t="str">
            <v>LADWP</v>
          </cell>
          <cell r="C720" t="str">
            <v>LADWPTOTAL</v>
          </cell>
          <cell r="D720" t="str">
            <v>LADWPTOTAL</v>
          </cell>
          <cell r="E720">
            <v>2006</v>
          </cell>
          <cell r="F720">
            <v>39.69</v>
          </cell>
          <cell r="G720">
            <v>17.358999999999998</v>
          </cell>
          <cell r="H720">
            <v>89.33099999999999</v>
          </cell>
          <cell r="I720">
            <v>22.684</v>
          </cell>
          <cell r="J720">
            <v>80.955</v>
          </cell>
          <cell r="K720">
            <v>3.3550000000000004</v>
          </cell>
          <cell r="L720">
            <v>42.317</v>
          </cell>
          <cell r="M720">
            <v>40.233000000000004</v>
          </cell>
          <cell r="N720">
            <v>26.223</v>
          </cell>
          <cell r="O720">
            <v>32.808</v>
          </cell>
          <cell r="P720">
            <v>87.201</v>
          </cell>
          <cell r="Q720">
            <v>203.463</v>
          </cell>
          <cell r="R720">
            <v>685.6189999999999</v>
          </cell>
          <cell r="S720">
            <v>84.31</v>
          </cell>
          <cell r="T720">
            <v>0.82</v>
          </cell>
          <cell r="U720">
            <v>0.292</v>
          </cell>
          <cell r="V720">
            <v>1.895</v>
          </cell>
          <cell r="W720">
            <v>0.533</v>
          </cell>
          <cell r="X720">
            <v>1.641</v>
          </cell>
          <cell r="Y720">
            <v>0.089</v>
          </cell>
          <cell r="Z720">
            <v>0.305</v>
          </cell>
          <cell r="AA720">
            <v>0.5700000000000001</v>
          </cell>
          <cell r="AB720">
            <v>0.549</v>
          </cell>
          <cell r="AC720">
            <v>0.76</v>
          </cell>
          <cell r="AD720">
            <v>2.06</v>
          </cell>
          <cell r="AE720">
            <v>4.578</v>
          </cell>
          <cell r="AF720">
            <v>14.091999999999999</v>
          </cell>
        </row>
        <row r="721">
          <cell r="A721" t="str">
            <v>LADWPTOTAL2007</v>
          </cell>
          <cell r="B721" t="str">
            <v>LADWP</v>
          </cell>
          <cell r="C721" t="str">
            <v>LADWPTOTAL</v>
          </cell>
          <cell r="D721" t="str">
            <v>LADWPTOTAL</v>
          </cell>
          <cell r="E721">
            <v>2007</v>
          </cell>
          <cell r="F721">
            <v>40.183</v>
          </cell>
          <cell r="G721">
            <v>17.484</v>
          </cell>
          <cell r="H721">
            <v>89.96000000000001</v>
          </cell>
          <cell r="I721">
            <v>22.844</v>
          </cell>
          <cell r="J721">
            <v>81.18599999999999</v>
          </cell>
          <cell r="K721">
            <v>3.359</v>
          </cell>
          <cell r="L721">
            <v>42.479</v>
          </cell>
          <cell r="M721">
            <v>40.518</v>
          </cell>
          <cell r="N721">
            <v>26.615</v>
          </cell>
          <cell r="O721">
            <v>33.095</v>
          </cell>
          <cell r="P721">
            <v>87.57900000000001</v>
          </cell>
          <cell r="Q721">
            <v>205.49200000000002</v>
          </cell>
          <cell r="R721">
            <v>690.7940000000001</v>
          </cell>
          <cell r="S721">
            <v>84.54499999999999</v>
          </cell>
          <cell r="T721">
            <v>0.893</v>
          </cell>
          <cell r="U721">
            <v>0.329</v>
          </cell>
          <cell r="V721">
            <v>2.09</v>
          </cell>
          <cell r="W721">
            <v>0.58</v>
          </cell>
          <cell r="X721">
            <v>1.6749999999999998</v>
          </cell>
          <cell r="Y721">
            <v>0.087</v>
          </cell>
          <cell r="Z721">
            <v>0.427</v>
          </cell>
          <cell r="AA721">
            <v>0.6950000000000001</v>
          </cell>
          <cell r="AB721">
            <v>0.627</v>
          </cell>
          <cell r="AC721">
            <v>0.7769999999999999</v>
          </cell>
          <cell r="AD721">
            <v>2.0549999999999997</v>
          </cell>
          <cell r="AE721">
            <v>4.9270000000000005</v>
          </cell>
          <cell r="AF721">
            <v>15.161999999999999</v>
          </cell>
        </row>
        <row r="722">
          <cell r="A722" t="str">
            <v>LADWPTOTAL2008</v>
          </cell>
          <cell r="B722" t="str">
            <v>LADWP</v>
          </cell>
          <cell r="C722" t="str">
            <v>LADWPTOTAL</v>
          </cell>
          <cell r="D722" t="str">
            <v>LADWPTOTAL</v>
          </cell>
          <cell r="E722">
            <v>2008</v>
          </cell>
          <cell r="F722">
            <v>40.698</v>
          </cell>
          <cell r="G722">
            <v>17.614</v>
          </cell>
          <cell r="H722">
            <v>90.508</v>
          </cell>
          <cell r="I722">
            <v>22.982999999999997</v>
          </cell>
          <cell r="J722">
            <v>81.497</v>
          </cell>
          <cell r="K722">
            <v>3.3649999999999998</v>
          </cell>
          <cell r="L722">
            <v>42.614999999999995</v>
          </cell>
          <cell r="M722">
            <v>40.763999999999996</v>
          </cell>
          <cell r="N722">
            <v>26.991</v>
          </cell>
          <cell r="O722">
            <v>33.379</v>
          </cell>
          <cell r="P722">
            <v>87.947</v>
          </cell>
          <cell r="Q722">
            <v>207.528</v>
          </cell>
          <cell r="R722">
            <v>695.889</v>
          </cell>
          <cell r="S722">
            <v>84.862</v>
          </cell>
          <cell r="T722">
            <v>0.924</v>
          </cell>
          <cell r="U722">
            <v>0.344</v>
          </cell>
          <cell r="V722">
            <v>1.983</v>
          </cell>
          <cell r="W722">
            <v>0.549</v>
          </cell>
          <cell r="X722">
            <v>1.713</v>
          </cell>
          <cell r="Y722">
            <v>0.08399999999999999</v>
          </cell>
          <cell r="Z722">
            <v>0.423</v>
          </cell>
          <cell r="AA722">
            <v>0.687</v>
          </cell>
          <cell r="AB722">
            <v>0.627</v>
          </cell>
          <cell r="AC722">
            <v>0.759</v>
          </cell>
          <cell r="AD722">
            <v>2.0309999999999997</v>
          </cell>
          <cell r="AE722">
            <v>5.035</v>
          </cell>
          <cell r="AF722">
            <v>15.158999999999999</v>
          </cell>
        </row>
        <row r="723">
          <cell r="A723" t="str">
            <v>LADWPTOTAL2009</v>
          </cell>
          <cell r="B723" t="str">
            <v>LADWP</v>
          </cell>
          <cell r="C723" t="str">
            <v>LADWPTOTAL</v>
          </cell>
          <cell r="D723" t="str">
            <v>LADWPTOTAL</v>
          </cell>
          <cell r="E723">
            <v>2009</v>
          </cell>
          <cell r="F723">
            <v>41.194</v>
          </cell>
          <cell r="G723">
            <v>17.732999999999997</v>
          </cell>
          <cell r="H723">
            <v>90.87700000000001</v>
          </cell>
          <cell r="I723">
            <v>23.076</v>
          </cell>
          <cell r="J723">
            <v>81.842</v>
          </cell>
          <cell r="K723">
            <v>3.37</v>
          </cell>
          <cell r="L723">
            <v>42.669</v>
          </cell>
          <cell r="M723">
            <v>40.93</v>
          </cell>
          <cell r="N723">
            <v>27.313000000000002</v>
          </cell>
          <cell r="O723">
            <v>33.621</v>
          </cell>
          <cell r="P723">
            <v>88.287</v>
          </cell>
          <cell r="Q723">
            <v>209.43599999999998</v>
          </cell>
          <cell r="R723">
            <v>700.348</v>
          </cell>
          <cell r="S723">
            <v>85.212</v>
          </cell>
          <cell r="T723">
            <v>0.915</v>
          </cell>
          <cell r="U723">
            <v>0.345</v>
          </cell>
          <cell r="V723">
            <v>1.778</v>
          </cell>
          <cell r="W723">
            <v>0.493</v>
          </cell>
          <cell r="X723">
            <v>1.7029999999999998</v>
          </cell>
          <cell r="Y723">
            <v>0.08</v>
          </cell>
          <cell r="Z723">
            <v>0.361</v>
          </cell>
          <cell r="AA723">
            <v>0.637</v>
          </cell>
          <cell r="AB723">
            <v>0.59</v>
          </cell>
          <cell r="AC723">
            <v>0.7010000000000001</v>
          </cell>
          <cell r="AD723">
            <v>1.9849999999999999</v>
          </cell>
          <cell r="AE723">
            <v>4.995</v>
          </cell>
          <cell r="AF723">
            <v>14.582999999999998</v>
          </cell>
        </row>
        <row r="724">
          <cell r="A724" t="str">
            <v>LADWPTOTAL2010</v>
          </cell>
          <cell r="B724" t="str">
            <v>LADWP</v>
          </cell>
          <cell r="C724" t="str">
            <v>LADWPTOTAL</v>
          </cell>
          <cell r="D724" t="str">
            <v>LADWPTOTAL</v>
          </cell>
          <cell r="E724">
            <v>2010</v>
          </cell>
          <cell r="F724">
            <v>41.723</v>
          </cell>
          <cell r="G724">
            <v>17.86</v>
          </cell>
          <cell r="H724">
            <v>91.214</v>
          </cell>
          <cell r="I724">
            <v>23.162</v>
          </cell>
          <cell r="J724">
            <v>82.268</v>
          </cell>
          <cell r="K724">
            <v>3.3760000000000003</v>
          </cell>
          <cell r="L724">
            <v>42.709</v>
          </cell>
          <cell r="M724">
            <v>41.081999999999994</v>
          </cell>
          <cell r="N724">
            <v>27.622</v>
          </cell>
          <cell r="O724">
            <v>33.830999999999996</v>
          </cell>
          <cell r="P724">
            <v>88.602</v>
          </cell>
          <cell r="Q724">
            <v>211.406</v>
          </cell>
          <cell r="R724">
            <v>704.855</v>
          </cell>
          <cell r="S724">
            <v>85.644</v>
          </cell>
          <cell r="T724">
            <v>0.957</v>
          </cell>
          <cell r="U724">
            <v>0.363</v>
          </cell>
          <cell r="V724">
            <v>1.7189999999999999</v>
          </cell>
          <cell r="W724">
            <v>0.475</v>
          </cell>
          <cell r="X724">
            <v>1.74</v>
          </cell>
          <cell r="Y724">
            <v>0.077</v>
          </cell>
          <cell r="Z724">
            <v>0.37</v>
          </cell>
          <cell r="AA724">
            <v>0.654</v>
          </cell>
          <cell r="AB724">
            <v>0.597</v>
          </cell>
          <cell r="AC724">
            <v>0.656</v>
          </cell>
          <cell r="AD724">
            <v>1.936</v>
          </cell>
          <cell r="AE724">
            <v>5.132</v>
          </cell>
          <cell r="AF724">
            <v>14.676</v>
          </cell>
        </row>
        <row r="725">
          <cell r="A725" t="str">
            <v>LADWPTOTAL2011</v>
          </cell>
          <cell r="B725" t="str">
            <v>LADWP</v>
          </cell>
          <cell r="C725" t="str">
            <v>LADWPTOTAL</v>
          </cell>
          <cell r="D725" t="str">
            <v>LADWPTOTAL</v>
          </cell>
          <cell r="E725">
            <v>2011</v>
          </cell>
          <cell r="F725">
            <v>42.246</v>
          </cell>
          <cell r="G725">
            <v>17.985</v>
          </cell>
          <cell r="H725">
            <v>91.543</v>
          </cell>
          <cell r="I725">
            <v>23.245</v>
          </cell>
          <cell r="J725">
            <v>82.7</v>
          </cell>
          <cell r="K725">
            <v>3.382</v>
          </cell>
          <cell r="L725">
            <v>42.746</v>
          </cell>
          <cell r="M725">
            <v>41.230000000000004</v>
          </cell>
          <cell r="N725">
            <v>27.927999999999997</v>
          </cell>
          <cell r="O725">
            <v>34.023</v>
          </cell>
          <cell r="P725">
            <v>88.896</v>
          </cell>
          <cell r="Q725">
            <v>213.363</v>
          </cell>
          <cell r="R725">
            <v>709.287</v>
          </cell>
          <cell r="S725">
            <v>86.08200000000001</v>
          </cell>
          <cell r="T725">
            <v>0.962</v>
          </cell>
          <cell r="U725">
            <v>0.372</v>
          </cell>
          <cell r="V725">
            <v>1.685</v>
          </cell>
          <cell r="W725">
            <v>0.463</v>
          </cell>
          <cell r="X725">
            <v>1.709</v>
          </cell>
          <cell r="Y725">
            <v>0.072</v>
          </cell>
          <cell r="Z725">
            <v>0.392</v>
          </cell>
          <cell r="AA725">
            <v>0.6819999999999999</v>
          </cell>
          <cell r="AB725">
            <v>0.61</v>
          </cell>
          <cell r="AC725">
            <v>0.623</v>
          </cell>
          <cell r="AD725">
            <v>1.8900000000000001</v>
          </cell>
          <cell r="AE725">
            <v>5.179</v>
          </cell>
          <cell r="AF725">
            <v>14.639000000000003</v>
          </cell>
        </row>
        <row r="726">
          <cell r="A726" t="str">
            <v>LADWPTOTAL2012</v>
          </cell>
          <cell r="B726" t="str">
            <v>LADWP</v>
          </cell>
          <cell r="C726" t="str">
            <v>LADWPTOTAL</v>
          </cell>
          <cell r="D726" t="str">
            <v>LADWPTOTAL</v>
          </cell>
          <cell r="E726">
            <v>2012</v>
          </cell>
          <cell r="F726">
            <v>42.768</v>
          </cell>
          <cell r="G726">
            <v>18.111</v>
          </cell>
          <cell r="H726">
            <v>91.865</v>
          </cell>
          <cell r="I726">
            <v>23.326999999999998</v>
          </cell>
          <cell r="J726">
            <v>83.145</v>
          </cell>
          <cell r="K726">
            <v>3.388</v>
          </cell>
          <cell r="L726">
            <v>42.781</v>
          </cell>
          <cell r="M726">
            <v>41.375</v>
          </cell>
          <cell r="N726">
            <v>28.229</v>
          </cell>
          <cell r="O726">
            <v>34.203</v>
          </cell>
          <cell r="P726">
            <v>89.173</v>
          </cell>
          <cell r="Q726">
            <v>215.309</v>
          </cell>
          <cell r="R726">
            <v>713.674</v>
          </cell>
          <cell r="S726">
            <v>86.533</v>
          </cell>
          <cell r="T726">
            <v>0.97</v>
          </cell>
          <cell r="U726">
            <v>0.381</v>
          </cell>
          <cell r="V726">
            <v>1.653</v>
          </cell>
          <cell r="W726">
            <v>0.451</v>
          </cell>
          <cell r="X726">
            <v>1.685</v>
          </cell>
          <cell r="Y726">
            <v>0.068</v>
          </cell>
          <cell r="Z726">
            <v>0.415</v>
          </cell>
          <cell r="AA726">
            <v>0.711</v>
          </cell>
          <cell r="AB726">
            <v>0.625</v>
          </cell>
          <cell r="AC726">
            <v>0.599</v>
          </cell>
          <cell r="AD726">
            <v>1.845</v>
          </cell>
          <cell r="AE726">
            <v>5.222</v>
          </cell>
          <cell r="AF726">
            <v>14.625</v>
          </cell>
        </row>
        <row r="727">
          <cell r="A727" t="str">
            <v>LADWPTOTAL2013</v>
          </cell>
          <cell r="B727" t="str">
            <v>LADWP</v>
          </cell>
          <cell r="C727" t="str">
            <v>LADWPTOTAL</v>
          </cell>
          <cell r="D727" t="str">
            <v>LADWPTOTAL</v>
          </cell>
          <cell r="E727">
            <v>2013</v>
          </cell>
          <cell r="F727">
            <v>43.391</v>
          </cell>
          <cell r="G727">
            <v>18.285</v>
          </cell>
          <cell r="H727">
            <v>92.832</v>
          </cell>
          <cell r="I727">
            <v>23.573</v>
          </cell>
          <cell r="J727">
            <v>83.61099999999999</v>
          </cell>
          <cell r="K727">
            <v>3.395</v>
          </cell>
          <cell r="L727">
            <v>42.996</v>
          </cell>
          <cell r="M727">
            <v>41.811</v>
          </cell>
          <cell r="N727">
            <v>29.558</v>
          </cell>
          <cell r="O727">
            <v>34.518</v>
          </cell>
          <cell r="P727">
            <v>89.505</v>
          </cell>
          <cell r="Q727">
            <v>217.79200000000003</v>
          </cell>
          <cell r="R727">
            <v>721.2669999999999</v>
          </cell>
          <cell r="S727">
            <v>87.00599999999999</v>
          </cell>
          <cell r="T727">
            <v>1.083</v>
          </cell>
          <cell r="U727">
            <v>0.438</v>
          </cell>
          <cell r="V727">
            <v>2.274</v>
          </cell>
          <cell r="W727">
            <v>0.604</v>
          </cell>
          <cell r="X727">
            <v>1.674</v>
          </cell>
          <cell r="Y727">
            <v>0.065</v>
          </cell>
          <cell r="Z727">
            <v>0.62</v>
          </cell>
          <cell r="AA727">
            <v>1.033</v>
          </cell>
          <cell r="AB727">
            <v>1.671</v>
          </cell>
          <cell r="AC727">
            <v>0.724</v>
          </cell>
          <cell r="AD727">
            <v>1.874</v>
          </cell>
          <cell r="AE727">
            <v>5.798</v>
          </cell>
          <cell r="AF727">
            <v>17.858</v>
          </cell>
        </row>
        <row r="728">
          <cell r="A728" t="str">
            <v>LADWPTOTAL2014</v>
          </cell>
          <cell r="B728" t="str">
            <v>LADWP</v>
          </cell>
          <cell r="C728" t="str">
            <v>LADWPTOTAL</v>
          </cell>
          <cell r="D728" t="str">
            <v>LADWPTOTAL</v>
          </cell>
          <cell r="E728">
            <v>2014</v>
          </cell>
          <cell r="F728">
            <v>47.719</v>
          </cell>
          <cell r="G728">
            <v>18.318</v>
          </cell>
          <cell r="H728">
            <v>91.72</v>
          </cell>
          <cell r="I728">
            <v>23.392</v>
          </cell>
          <cell r="J728">
            <v>85.862</v>
          </cell>
          <cell r="K728">
            <v>3.431</v>
          </cell>
          <cell r="L728">
            <v>50.498</v>
          </cell>
          <cell r="M728">
            <v>41.492</v>
          </cell>
          <cell r="N728">
            <v>30.044</v>
          </cell>
          <cell r="O728">
            <v>34.734</v>
          </cell>
          <cell r="P728">
            <v>91.968</v>
          </cell>
          <cell r="Q728">
            <v>244.673</v>
          </cell>
          <cell r="R728">
            <v>763.8509999999999</v>
          </cell>
          <cell r="S728">
            <v>89.29299999999999</v>
          </cell>
          <cell r="T728">
            <v>1.08</v>
          </cell>
          <cell r="U728">
            <v>0.448</v>
          </cell>
          <cell r="V728">
            <v>2.128</v>
          </cell>
          <cell r="W728">
            <v>0.564</v>
          </cell>
          <cell r="X728">
            <v>1.78</v>
          </cell>
          <cell r="Y728">
            <v>0.062</v>
          </cell>
          <cell r="Z728">
            <v>0.435</v>
          </cell>
          <cell r="AA728">
            <v>1.009</v>
          </cell>
          <cell r="AB728">
            <v>1.352</v>
          </cell>
          <cell r="AC728">
            <v>0.733</v>
          </cell>
          <cell r="AD728">
            <v>1.925</v>
          </cell>
          <cell r="AE728">
            <v>6.802</v>
          </cell>
          <cell r="AF728">
            <v>18.318</v>
          </cell>
        </row>
        <row r="729">
          <cell r="A729" t="str">
            <v>LADWPTOTAL2015</v>
          </cell>
          <cell r="B729" t="str">
            <v>LADWP</v>
          </cell>
          <cell r="C729" t="str">
            <v>LADWPTOTAL</v>
          </cell>
          <cell r="D729" t="str">
            <v>LADWPTOTAL</v>
          </cell>
          <cell r="E729">
            <v>2015</v>
          </cell>
          <cell r="F729">
            <v>48.328</v>
          </cell>
          <cell r="G729">
            <v>18.502</v>
          </cell>
          <cell r="H729">
            <v>92.61</v>
          </cell>
          <cell r="I729">
            <v>23.619</v>
          </cell>
          <cell r="J729">
            <v>86.484</v>
          </cell>
          <cell r="K729">
            <v>3.438</v>
          </cell>
          <cell r="L729">
            <v>50.498</v>
          </cell>
          <cell r="M729">
            <v>41.894</v>
          </cell>
          <cell r="N729">
            <v>31.059</v>
          </cell>
          <cell r="O729">
            <v>35.102</v>
          </cell>
          <cell r="P729">
            <v>92.4</v>
          </cell>
          <cell r="Q729">
            <v>248.208</v>
          </cell>
          <cell r="R729">
            <v>772.1419999999999</v>
          </cell>
          <cell r="S729">
            <v>89.922</v>
          </cell>
          <cell r="T729">
            <v>1.098</v>
          </cell>
          <cell r="U729">
            <v>0.463</v>
          </cell>
          <cell r="V729">
            <v>2.165</v>
          </cell>
          <cell r="W729">
            <v>0.57</v>
          </cell>
          <cell r="X729">
            <v>1.79</v>
          </cell>
          <cell r="Y729">
            <v>0.059</v>
          </cell>
          <cell r="Z729">
            <v>0.463</v>
          </cell>
          <cell r="AA729">
            <v>1.063</v>
          </cell>
          <cell r="AB729">
            <v>1.395</v>
          </cell>
          <cell r="AC729">
            <v>0.764</v>
          </cell>
          <cell r="AD729">
            <v>1.925</v>
          </cell>
          <cell r="AE729">
            <v>6.921</v>
          </cell>
          <cell r="AF729">
            <v>18.676000000000002</v>
          </cell>
        </row>
        <row r="730">
          <cell r="A730" t="str">
            <v>LADWPTOTAL2016</v>
          </cell>
          <cell r="B730" t="str">
            <v>LADWP</v>
          </cell>
          <cell r="C730" t="str">
            <v>LADWPTOTAL</v>
          </cell>
          <cell r="D730" t="str">
            <v>LADWPTOTAL</v>
          </cell>
          <cell r="E730">
            <v>2016</v>
          </cell>
          <cell r="F730">
            <v>48.943</v>
          </cell>
          <cell r="G730">
            <v>18.692</v>
          </cell>
          <cell r="H730">
            <v>93.522</v>
          </cell>
          <cell r="I730">
            <v>23.852</v>
          </cell>
          <cell r="J730">
            <v>87.135</v>
          </cell>
          <cell r="K730">
            <v>3.446</v>
          </cell>
          <cell r="L730">
            <v>50.498</v>
          </cell>
          <cell r="M730">
            <v>42.307</v>
          </cell>
          <cell r="N730">
            <v>32.043</v>
          </cell>
          <cell r="O730">
            <v>35.493</v>
          </cell>
          <cell r="P730">
            <v>92.847</v>
          </cell>
          <cell r="Q730">
            <v>251.839</v>
          </cell>
          <cell r="R730">
            <v>780.617</v>
          </cell>
          <cell r="S730">
            <v>90.581</v>
          </cell>
          <cell r="T730">
            <v>1.118</v>
          </cell>
          <cell r="U730">
            <v>0.474</v>
          </cell>
          <cell r="V730">
            <v>2.176</v>
          </cell>
          <cell r="W730">
            <v>0.569</v>
          </cell>
          <cell r="X730">
            <v>1.805</v>
          </cell>
          <cell r="Y730">
            <v>0.056</v>
          </cell>
          <cell r="Z730">
            <v>0.492</v>
          </cell>
          <cell r="AA730">
            <v>1.103</v>
          </cell>
          <cell r="AB730">
            <v>1.383</v>
          </cell>
          <cell r="AC730">
            <v>0.782</v>
          </cell>
          <cell r="AD730">
            <v>1.92</v>
          </cell>
          <cell r="AE730">
            <v>7.038</v>
          </cell>
          <cell r="AF730">
            <v>18.915999999999997</v>
          </cell>
        </row>
        <row r="731">
          <cell r="A731" t="str">
            <v>LADWPTOTAL2017</v>
          </cell>
          <cell r="B731" t="str">
            <v>LADWP</v>
          </cell>
          <cell r="C731" t="str">
            <v>LADWPTOTAL</v>
          </cell>
          <cell r="D731" t="str">
            <v>LADWPTOTAL</v>
          </cell>
          <cell r="E731">
            <v>2017</v>
          </cell>
          <cell r="F731">
            <v>49.556</v>
          </cell>
          <cell r="G731">
            <v>18.905</v>
          </cell>
          <cell r="H731">
            <v>94.718</v>
          </cell>
          <cell r="I731">
            <v>24.157</v>
          </cell>
          <cell r="J731">
            <v>87.805</v>
          </cell>
          <cell r="K731">
            <v>3.453</v>
          </cell>
          <cell r="L731">
            <v>50.498</v>
          </cell>
          <cell r="M731">
            <v>42.848</v>
          </cell>
          <cell r="N731">
            <v>33.458</v>
          </cell>
          <cell r="O731">
            <v>35.952</v>
          </cell>
          <cell r="P731">
            <v>93.331</v>
          </cell>
          <cell r="Q731">
            <v>255.525</v>
          </cell>
          <cell r="R731">
            <v>790.206</v>
          </cell>
          <cell r="S731">
            <v>91.25800000000001</v>
          </cell>
          <cell r="T731">
            <v>1.134</v>
          </cell>
          <cell r="U731">
            <v>0.502</v>
          </cell>
          <cell r="V731">
            <v>2.457</v>
          </cell>
          <cell r="W731">
            <v>0.636</v>
          </cell>
          <cell r="X731">
            <v>1.819</v>
          </cell>
          <cell r="Y731">
            <v>0.054</v>
          </cell>
          <cell r="Z731">
            <v>0.521</v>
          </cell>
          <cell r="AA731">
            <v>1.261</v>
          </cell>
          <cell r="AB731">
            <v>1.832</v>
          </cell>
          <cell r="AC731">
            <v>0.849</v>
          </cell>
          <cell r="AD731">
            <v>1.94</v>
          </cell>
          <cell r="AE731">
            <v>7.109</v>
          </cell>
          <cell r="AF731">
            <v>20.114</v>
          </cell>
        </row>
        <row r="732">
          <cell r="A732" t="str">
            <v>161975</v>
          </cell>
          <cell r="B732" t="str">
            <v>BGP</v>
          </cell>
          <cell r="C732" t="str">
            <v>BGP</v>
          </cell>
          <cell r="D732">
            <v>16</v>
          </cell>
          <cell r="E732">
            <v>1975</v>
          </cell>
          <cell r="F732">
            <v>2.5222</v>
          </cell>
          <cell r="G732">
            <v>1.7587</v>
          </cell>
          <cell r="H732">
            <v>11.4427</v>
          </cell>
          <cell r="I732">
            <v>2.6198</v>
          </cell>
          <cell r="J732">
            <v>2.9915</v>
          </cell>
          <cell r="K732">
            <v>0.0212</v>
          </cell>
          <cell r="L732">
            <v>1.8888</v>
          </cell>
          <cell r="M732">
            <v>5.9781</v>
          </cell>
          <cell r="N732">
            <v>2.9622</v>
          </cell>
          <cell r="O732">
            <v>1.2099</v>
          </cell>
          <cell r="P732">
            <v>13.6908</v>
          </cell>
          <cell r="Q732">
            <v>26.6722</v>
          </cell>
          <cell r="R732">
            <v>73.7581</v>
          </cell>
          <cell r="T732">
            <v>0.1254</v>
          </cell>
          <cell r="U732">
            <v>0.0506</v>
          </cell>
          <cell r="V732">
            <v>0.3244</v>
          </cell>
          <cell r="W732">
            <v>0.0808</v>
          </cell>
          <cell r="X732">
            <v>0.2545</v>
          </cell>
          <cell r="Y732">
            <v>0.0002</v>
          </cell>
          <cell r="Z732">
            <v>0.0639</v>
          </cell>
          <cell r="AA732">
            <v>0.0231</v>
          </cell>
          <cell r="AB732">
            <v>0.2769</v>
          </cell>
          <cell r="AC732">
            <v>0.0064</v>
          </cell>
          <cell r="AD732">
            <v>0.2195</v>
          </cell>
          <cell r="AE732">
            <v>0.562</v>
          </cell>
          <cell r="AF732">
            <v>1.988</v>
          </cell>
        </row>
        <row r="733">
          <cell r="A733" t="str">
            <v>161976</v>
          </cell>
          <cell r="B733" t="str">
            <v>BGP</v>
          </cell>
          <cell r="C733" t="str">
            <v>BGP</v>
          </cell>
          <cell r="D733">
            <v>16</v>
          </cell>
          <cell r="E733">
            <v>1976</v>
          </cell>
          <cell r="F733">
            <v>2.6076</v>
          </cell>
          <cell r="G733">
            <v>1.8019</v>
          </cell>
          <cell r="H733">
            <v>11.6595</v>
          </cell>
          <cell r="I733">
            <v>2.6757</v>
          </cell>
          <cell r="J733">
            <v>3.2182</v>
          </cell>
          <cell r="K733">
            <v>0.0332</v>
          </cell>
          <cell r="L733">
            <v>1.9713</v>
          </cell>
          <cell r="M733">
            <v>6.0759</v>
          </cell>
          <cell r="N733">
            <v>3.0721</v>
          </cell>
          <cell r="O733">
            <v>1.2328</v>
          </cell>
          <cell r="P733">
            <v>13.84</v>
          </cell>
          <cell r="Q733">
            <v>26.7633</v>
          </cell>
          <cell r="R733">
            <v>74.9515</v>
          </cell>
          <cell r="T733">
            <v>0.0911</v>
          </cell>
          <cell r="U733">
            <v>0.0463</v>
          </cell>
          <cell r="V733">
            <v>0.2691</v>
          </cell>
          <cell r="W733">
            <v>0.0676</v>
          </cell>
          <cell r="X733">
            <v>0.2349</v>
          </cell>
          <cell r="Y733">
            <v>0.0121</v>
          </cell>
          <cell r="Z733">
            <v>0.0836</v>
          </cell>
          <cell r="AA733">
            <v>0.1034</v>
          </cell>
          <cell r="AB733">
            <v>0.1136</v>
          </cell>
          <cell r="AC733">
            <v>0.0274</v>
          </cell>
          <cell r="AD733">
            <v>0.1756</v>
          </cell>
          <cell r="AE733">
            <v>0.1351</v>
          </cell>
          <cell r="AF733">
            <v>1.36</v>
          </cell>
        </row>
        <row r="734">
          <cell r="A734" t="str">
            <v>161977</v>
          </cell>
          <cell r="B734" t="str">
            <v>BGP</v>
          </cell>
          <cell r="C734" t="str">
            <v>BGP</v>
          </cell>
          <cell r="D734">
            <v>16</v>
          </cell>
          <cell r="E734">
            <v>1977</v>
          </cell>
          <cell r="F734">
            <v>2.6887</v>
          </cell>
          <cell r="G734">
            <v>1.8436</v>
          </cell>
          <cell r="H734">
            <v>11.8436</v>
          </cell>
          <cell r="I734">
            <v>2.7211</v>
          </cell>
          <cell r="J734">
            <v>3.3166</v>
          </cell>
          <cell r="K734">
            <v>0.0391</v>
          </cell>
          <cell r="L734">
            <v>2.0675</v>
          </cell>
          <cell r="M734">
            <v>6.1037</v>
          </cell>
          <cell r="N734">
            <v>3.2031</v>
          </cell>
          <cell r="O734">
            <v>1.352</v>
          </cell>
          <cell r="P734">
            <v>13.9744</v>
          </cell>
          <cell r="Q734">
            <v>26.8516</v>
          </cell>
          <cell r="R734">
            <v>76.00500000000001</v>
          </cell>
          <cell r="T734">
            <v>0.0874</v>
          </cell>
          <cell r="U734">
            <v>0.0452</v>
          </cell>
          <cell r="V734">
            <v>0.2425</v>
          </cell>
          <cell r="W734">
            <v>0.0585</v>
          </cell>
          <cell r="X734">
            <v>0.1074</v>
          </cell>
          <cell r="Y734">
            <v>0.0059</v>
          </cell>
          <cell r="Z734">
            <v>0.0975</v>
          </cell>
          <cell r="AA734">
            <v>0.0341</v>
          </cell>
          <cell r="AB734">
            <v>0.1349</v>
          </cell>
          <cell r="AC734">
            <v>0.1243</v>
          </cell>
          <cell r="AD734">
            <v>0.1642</v>
          </cell>
          <cell r="AE734">
            <v>0.1376</v>
          </cell>
          <cell r="AF734">
            <v>1.24</v>
          </cell>
        </row>
        <row r="735">
          <cell r="A735" t="str">
            <v>161978</v>
          </cell>
          <cell r="B735" t="str">
            <v>BGP</v>
          </cell>
          <cell r="C735" t="str">
            <v>BGP</v>
          </cell>
          <cell r="D735">
            <v>16</v>
          </cell>
          <cell r="E735">
            <v>1978</v>
          </cell>
          <cell r="F735">
            <v>2.8039</v>
          </cell>
          <cell r="G735">
            <v>1.8955</v>
          </cell>
          <cell r="H735">
            <v>11.996</v>
          </cell>
          <cell r="I735">
            <v>2.761</v>
          </cell>
          <cell r="J735">
            <v>3.4883</v>
          </cell>
          <cell r="K735">
            <v>0.0394</v>
          </cell>
          <cell r="L735">
            <v>2.1005</v>
          </cell>
          <cell r="M735">
            <v>6.1302</v>
          </cell>
          <cell r="N735">
            <v>3.3026</v>
          </cell>
          <cell r="O735">
            <v>1.3772</v>
          </cell>
          <cell r="P735">
            <v>14.1103</v>
          </cell>
          <cell r="Q735">
            <v>26.9047</v>
          </cell>
          <cell r="R735">
            <v>76.9096</v>
          </cell>
          <cell r="T735">
            <v>0.1224</v>
          </cell>
          <cell r="U735">
            <v>0.0558</v>
          </cell>
          <cell r="V735">
            <v>0.2176</v>
          </cell>
          <cell r="W735">
            <v>0.0545</v>
          </cell>
          <cell r="X735">
            <v>0.1817</v>
          </cell>
          <cell r="Y735">
            <v>0.0004</v>
          </cell>
          <cell r="Z735">
            <v>0.0344</v>
          </cell>
          <cell r="AA735">
            <v>0.0335</v>
          </cell>
          <cell r="AB735">
            <v>0.1039</v>
          </cell>
          <cell r="AC735">
            <v>0.031</v>
          </cell>
          <cell r="AD735">
            <v>0.1696</v>
          </cell>
          <cell r="AE735">
            <v>0.1087</v>
          </cell>
          <cell r="AF735">
            <v>1.113</v>
          </cell>
        </row>
        <row r="736">
          <cell r="A736" t="str">
            <v>161979</v>
          </cell>
          <cell r="B736" t="str">
            <v>BGP</v>
          </cell>
          <cell r="C736" t="str">
            <v>BGP</v>
          </cell>
          <cell r="D736">
            <v>16</v>
          </cell>
          <cell r="E736">
            <v>1979</v>
          </cell>
          <cell r="F736">
            <v>2.9312</v>
          </cell>
          <cell r="G736">
            <v>1.9543</v>
          </cell>
          <cell r="H736">
            <v>12.1771</v>
          </cell>
          <cell r="I736">
            <v>2.8091</v>
          </cell>
          <cell r="J736">
            <v>3.726</v>
          </cell>
          <cell r="K736">
            <v>0.0478</v>
          </cell>
          <cell r="L736">
            <v>2.1201</v>
          </cell>
          <cell r="M736">
            <v>6.1473</v>
          </cell>
          <cell r="N736">
            <v>3.3649</v>
          </cell>
          <cell r="O736">
            <v>1.3832</v>
          </cell>
          <cell r="P736">
            <v>14.2932</v>
          </cell>
          <cell r="Q736">
            <v>26.9906</v>
          </cell>
          <cell r="R736">
            <v>77.9448</v>
          </cell>
          <cell r="T736">
            <v>0.1353</v>
          </cell>
          <cell r="U736">
            <v>0.0632</v>
          </cell>
          <cell r="V736">
            <v>0.2539</v>
          </cell>
          <cell r="W736">
            <v>0.0644</v>
          </cell>
          <cell r="X736">
            <v>0.249</v>
          </cell>
          <cell r="Y736">
            <v>0.0085</v>
          </cell>
          <cell r="Z736">
            <v>0.0211</v>
          </cell>
          <cell r="AA736">
            <v>0.0249</v>
          </cell>
          <cell r="AB736">
            <v>0.067</v>
          </cell>
          <cell r="AC736">
            <v>0.0125</v>
          </cell>
          <cell r="AD736">
            <v>0.2208</v>
          </cell>
          <cell r="AE736">
            <v>0.1487</v>
          </cell>
          <cell r="AF736">
            <v>1.269</v>
          </cell>
        </row>
        <row r="737">
          <cell r="A737" t="str">
            <v>161980</v>
          </cell>
          <cell r="B737" t="str">
            <v>BGP</v>
          </cell>
          <cell r="C737" t="str">
            <v>BGP</v>
          </cell>
          <cell r="D737">
            <v>16</v>
          </cell>
          <cell r="E737">
            <v>1980</v>
          </cell>
          <cell r="F737">
            <v>3.0594</v>
          </cell>
          <cell r="G737">
            <v>2.0028</v>
          </cell>
          <cell r="H737">
            <v>12.3424</v>
          </cell>
          <cell r="I737">
            <v>2.8559</v>
          </cell>
          <cell r="J737">
            <v>4.0582</v>
          </cell>
          <cell r="K737">
            <v>0.0504</v>
          </cell>
          <cell r="L737">
            <v>2.1244</v>
          </cell>
          <cell r="M737">
            <v>6.1541</v>
          </cell>
          <cell r="N737">
            <v>3.3958</v>
          </cell>
          <cell r="O737">
            <v>1.3976</v>
          </cell>
          <cell r="P737">
            <v>14.5232</v>
          </cell>
          <cell r="Q737">
            <v>27.1524</v>
          </cell>
          <cell r="R737">
            <v>79.11659999999999</v>
          </cell>
          <cell r="T737">
            <v>0.1372</v>
          </cell>
          <cell r="U737">
            <v>0.0534</v>
          </cell>
          <cell r="V737">
            <v>0.2464</v>
          </cell>
          <cell r="W737">
            <v>0.0649</v>
          </cell>
          <cell r="X737">
            <v>0.3448</v>
          </cell>
          <cell r="Y737">
            <v>0.0027</v>
          </cell>
          <cell r="Z737">
            <v>0.0059</v>
          </cell>
          <cell r="AA737">
            <v>0.0155</v>
          </cell>
          <cell r="AB737">
            <v>0.0361</v>
          </cell>
          <cell r="AC737">
            <v>0.0215</v>
          </cell>
          <cell r="AD737">
            <v>0.2727</v>
          </cell>
          <cell r="AE737">
            <v>0.2326</v>
          </cell>
          <cell r="AF737">
            <v>1.434</v>
          </cell>
        </row>
        <row r="738">
          <cell r="A738" t="str">
            <v>161981</v>
          </cell>
          <cell r="B738" t="str">
            <v>BGP</v>
          </cell>
          <cell r="C738" t="str">
            <v>BGP</v>
          </cell>
          <cell r="D738">
            <v>16</v>
          </cell>
          <cell r="E738">
            <v>1981</v>
          </cell>
          <cell r="F738">
            <v>3.177</v>
          </cell>
          <cell r="G738">
            <v>2.0392</v>
          </cell>
          <cell r="H738">
            <v>12.6277</v>
          </cell>
          <cell r="I738">
            <v>2.9286</v>
          </cell>
          <cell r="J738">
            <v>4.3124</v>
          </cell>
          <cell r="K738">
            <v>0.0566</v>
          </cell>
          <cell r="L738">
            <v>2.1423</v>
          </cell>
          <cell r="M738">
            <v>6.1819</v>
          </cell>
          <cell r="N738">
            <v>3.4443</v>
          </cell>
          <cell r="O738">
            <v>1.4496</v>
          </cell>
          <cell r="P738">
            <v>14.6932</v>
          </cell>
          <cell r="Q738">
            <v>27.3822</v>
          </cell>
          <cell r="R738">
            <v>80.43499999999999</v>
          </cell>
          <cell r="T738">
            <v>0.1277</v>
          </cell>
          <cell r="U738">
            <v>0.042</v>
          </cell>
          <cell r="V738">
            <v>0.3752</v>
          </cell>
          <cell r="W738">
            <v>0.0928</v>
          </cell>
          <cell r="X738">
            <v>0.2683</v>
          </cell>
          <cell r="Y738">
            <v>0.0062</v>
          </cell>
          <cell r="Z738">
            <v>0.0198</v>
          </cell>
          <cell r="AA738">
            <v>0.0373</v>
          </cell>
          <cell r="AB738">
            <v>0.0543</v>
          </cell>
          <cell r="AC738">
            <v>0.06</v>
          </cell>
          <cell r="AD738">
            <v>0.2181</v>
          </cell>
          <cell r="AE738">
            <v>0.3097</v>
          </cell>
          <cell r="AF738">
            <v>1.611</v>
          </cell>
        </row>
        <row r="739">
          <cell r="A739" t="str">
            <v>161982</v>
          </cell>
          <cell r="B739" t="str">
            <v>BGP</v>
          </cell>
          <cell r="C739" t="str">
            <v>BGP</v>
          </cell>
          <cell r="D739">
            <v>16</v>
          </cell>
          <cell r="E739">
            <v>1982</v>
          </cell>
          <cell r="F739">
            <v>3.298</v>
          </cell>
          <cell r="G739">
            <v>2.065</v>
          </cell>
          <cell r="H739">
            <v>12.717</v>
          </cell>
          <cell r="I739">
            <v>2.953</v>
          </cell>
          <cell r="J739">
            <v>4.43</v>
          </cell>
          <cell r="K739">
            <v>0.057</v>
          </cell>
          <cell r="L739">
            <v>2.166</v>
          </cell>
          <cell r="M739">
            <v>6.199</v>
          </cell>
          <cell r="N739">
            <v>3.537</v>
          </cell>
          <cell r="O739">
            <v>1.47</v>
          </cell>
          <cell r="P739">
            <v>14.77</v>
          </cell>
          <cell r="Q739">
            <v>27.715</v>
          </cell>
          <cell r="R739">
            <v>81.377</v>
          </cell>
          <cell r="T739">
            <v>0.1324</v>
          </cell>
          <cell r="U739">
            <v>0.0321</v>
          </cell>
          <cell r="V739">
            <v>0.1892</v>
          </cell>
          <cell r="W739">
            <v>0.0468</v>
          </cell>
          <cell r="X739">
            <v>0.1332</v>
          </cell>
          <cell r="Y739">
            <v>0.0005</v>
          </cell>
          <cell r="Z739">
            <v>0.0257</v>
          </cell>
          <cell r="AA739">
            <v>0.0276</v>
          </cell>
          <cell r="AB739">
            <v>0.099</v>
          </cell>
          <cell r="AC739">
            <v>0.0292</v>
          </cell>
          <cell r="AD739">
            <v>0.1307</v>
          </cell>
          <cell r="AE739">
            <v>0.4228</v>
          </cell>
          <cell r="AF739">
            <v>1.269</v>
          </cell>
        </row>
        <row r="740">
          <cell r="A740" t="str">
            <v>161983</v>
          </cell>
          <cell r="B740" t="str">
            <v>BGP</v>
          </cell>
          <cell r="C740" t="str">
            <v>BGP</v>
          </cell>
          <cell r="D740">
            <v>16</v>
          </cell>
          <cell r="E740">
            <v>1983</v>
          </cell>
          <cell r="F740">
            <v>3.3627</v>
          </cell>
          <cell r="G740">
            <v>2.0869</v>
          </cell>
          <cell r="H740">
            <v>12.7341</v>
          </cell>
          <cell r="I740">
            <v>2.9606</v>
          </cell>
          <cell r="J740">
            <v>4.5368</v>
          </cell>
          <cell r="K740">
            <v>0.0594</v>
          </cell>
          <cell r="L740">
            <v>2.1822</v>
          </cell>
          <cell r="M740">
            <v>6.2079</v>
          </cell>
          <cell r="N740">
            <v>3.658</v>
          </cell>
          <cell r="O740">
            <v>1.5274</v>
          </cell>
          <cell r="P740">
            <v>14.8581</v>
          </cell>
          <cell r="Q740">
            <v>28.0754</v>
          </cell>
          <cell r="R740">
            <v>82.2495</v>
          </cell>
          <cell r="T740">
            <v>0.0773</v>
          </cell>
          <cell r="U740">
            <v>0.0289</v>
          </cell>
          <cell r="V740">
            <v>0.1272</v>
          </cell>
          <cell r="W740">
            <v>0.0322</v>
          </cell>
          <cell r="X740">
            <v>0.1239</v>
          </cell>
          <cell r="Y740">
            <v>0.0025</v>
          </cell>
          <cell r="Z740">
            <v>0.0184</v>
          </cell>
          <cell r="AA740">
            <v>0.0206</v>
          </cell>
          <cell r="AB740">
            <v>0.128</v>
          </cell>
          <cell r="AC740">
            <v>0.0671</v>
          </cell>
          <cell r="AD740">
            <v>0.1486</v>
          </cell>
          <cell r="AE740">
            <v>0.4617</v>
          </cell>
          <cell r="AF740">
            <v>1.236</v>
          </cell>
        </row>
        <row r="741">
          <cell r="A741" t="str">
            <v>161984</v>
          </cell>
          <cell r="B741" t="str">
            <v>BGP</v>
          </cell>
          <cell r="C741" t="str">
            <v>BGP</v>
          </cell>
          <cell r="D741">
            <v>16</v>
          </cell>
          <cell r="E741">
            <v>1984</v>
          </cell>
          <cell r="F741">
            <v>3.4081</v>
          </cell>
          <cell r="G741">
            <v>2.1081</v>
          </cell>
          <cell r="H741">
            <v>12.7421</v>
          </cell>
          <cell r="I741">
            <v>2.9653</v>
          </cell>
          <cell r="J741">
            <v>4.6033</v>
          </cell>
          <cell r="K741">
            <v>0.0675</v>
          </cell>
          <cell r="L741">
            <v>2.1908</v>
          </cell>
          <cell r="M741">
            <v>6.2094</v>
          </cell>
          <cell r="N741">
            <v>3.7253</v>
          </cell>
          <cell r="O741">
            <v>1.573</v>
          </cell>
          <cell r="P741">
            <v>14.907</v>
          </cell>
          <cell r="Q741">
            <v>28.2704</v>
          </cell>
          <cell r="R741">
            <v>82.77029999999999</v>
          </cell>
          <cell r="T741">
            <v>0.0595</v>
          </cell>
          <cell r="U741">
            <v>0.029</v>
          </cell>
          <cell r="V741">
            <v>0.1291</v>
          </cell>
          <cell r="W741">
            <v>0.0318</v>
          </cell>
          <cell r="X741">
            <v>0.0854</v>
          </cell>
          <cell r="Y741">
            <v>0.0082</v>
          </cell>
          <cell r="Z741">
            <v>0.0111</v>
          </cell>
          <cell r="AA741">
            <v>0.0145</v>
          </cell>
          <cell r="AB741">
            <v>0.0751</v>
          </cell>
          <cell r="AC741">
            <v>0.0564</v>
          </cell>
          <cell r="AD741">
            <v>0.1167</v>
          </cell>
          <cell r="AE741">
            <v>0.309</v>
          </cell>
          <cell r="AF741">
            <v>0.926</v>
          </cell>
        </row>
        <row r="742">
          <cell r="A742" t="str">
            <v>161985</v>
          </cell>
          <cell r="B742" t="str">
            <v>BGP</v>
          </cell>
          <cell r="C742" t="str">
            <v>BGP</v>
          </cell>
          <cell r="D742">
            <v>16</v>
          </cell>
          <cell r="E742">
            <v>1985</v>
          </cell>
          <cell r="F742">
            <v>3.4849</v>
          </cell>
          <cell r="G742">
            <v>2.1364</v>
          </cell>
          <cell r="H742">
            <v>12.8485</v>
          </cell>
          <cell r="I742">
            <v>2.9947</v>
          </cell>
          <cell r="J742">
            <v>4.7486</v>
          </cell>
          <cell r="K742">
            <v>0.0723</v>
          </cell>
          <cell r="L742">
            <v>2.2003</v>
          </cell>
          <cell r="M742">
            <v>6.212</v>
          </cell>
          <cell r="N742">
            <v>3.8714</v>
          </cell>
          <cell r="O742">
            <v>1.7257</v>
          </cell>
          <cell r="P742">
            <v>15.0101</v>
          </cell>
          <cell r="Q742">
            <v>28.636</v>
          </cell>
          <cell r="R742">
            <v>83.9409</v>
          </cell>
          <cell r="T742">
            <v>0.0925</v>
          </cell>
          <cell r="U742">
            <v>0.0372</v>
          </cell>
          <cell r="V742">
            <v>0.2393</v>
          </cell>
          <cell r="W742">
            <v>0.0591</v>
          </cell>
          <cell r="X742">
            <v>0.166</v>
          </cell>
          <cell r="Y742">
            <v>0.0049</v>
          </cell>
          <cell r="Z742">
            <v>0.0123</v>
          </cell>
          <cell r="AA742">
            <v>0.0169</v>
          </cell>
          <cell r="AB742">
            <v>0.1546</v>
          </cell>
          <cell r="AC742">
            <v>0.1645</v>
          </cell>
          <cell r="AD742">
            <v>0.179</v>
          </cell>
          <cell r="AE742">
            <v>0.4933</v>
          </cell>
          <cell r="AF742">
            <v>1.62</v>
          </cell>
        </row>
        <row r="743">
          <cell r="A743" t="str">
            <v>161986</v>
          </cell>
          <cell r="B743" t="str">
            <v>BGP</v>
          </cell>
          <cell r="C743" t="str">
            <v>BGP</v>
          </cell>
          <cell r="D743">
            <v>16</v>
          </cell>
          <cell r="E743">
            <v>1986</v>
          </cell>
          <cell r="F743">
            <v>3.6305</v>
          </cell>
          <cell r="G743">
            <v>2.1946</v>
          </cell>
          <cell r="H743">
            <v>13.0448</v>
          </cell>
          <cell r="I743">
            <v>3.0494</v>
          </cell>
          <cell r="J743">
            <v>5.0872</v>
          </cell>
          <cell r="K743">
            <v>0.0732</v>
          </cell>
          <cell r="L743">
            <v>2.2072</v>
          </cell>
          <cell r="M743">
            <v>6.212</v>
          </cell>
          <cell r="N743">
            <v>3.9653</v>
          </cell>
          <cell r="O743">
            <v>1.8172</v>
          </cell>
          <cell r="P743">
            <v>15.241</v>
          </cell>
          <cell r="Q743">
            <v>29.1493</v>
          </cell>
          <cell r="R743">
            <v>85.6717</v>
          </cell>
          <cell r="T743">
            <v>0.163</v>
          </cell>
          <cell r="U743">
            <v>0.068</v>
          </cell>
          <cell r="V743">
            <v>0.3419</v>
          </cell>
          <cell r="W743">
            <v>0.0873</v>
          </cell>
          <cell r="X743">
            <v>0.3614</v>
          </cell>
          <cell r="Y743">
            <v>0.0011</v>
          </cell>
          <cell r="Z743">
            <v>0.0099</v>
          </cell>
          <cell r="AA743">
            <v>0.0154</v>
          </cell>
          <cell r="AB743">
            <v>0.1033</v>
          </cell>
          <cell r="AC743">
            <v>0.1045</v>
          </cell>
          <cell r="AD743">
            <v>0.3159</v>
          </cell>
          <cell r="AE743">
            <v>0.6566</v>
          </cell>
          <cell r="AF743">
            <v>2.228</v>
          </cell>
        </row>
        <row r="744">
          <cell r="A744" t="str">
            <v>161987</v>
          </cell>
          <cell r="B744" t="str">
            <v>BGP</v>
          </cell>
          <cell r="C744" t="str">
            <v>BGP</v>
          </cell>
          <cell r="D744">
            <v>16</v>
          </cell>
          <cell r="E744">
            <v>1987</v>
          </cell>
          <cell r="F744">
            <v>3.7819</v>
          </cell>
          <cell r="G744">
            <v>2.245</v>
          </cell>
          <cell r="H744">
            <v>13.239</v>
          </cell>
          <cell r="I744">
            <v>3.1041</v>
          </cell>
          <cell r="J744">
            <v>5.4389</v>
          </cell>
          <cell r="K744">
            <v>0.0737</v>
          </cell>
          <cell r="L744">
            <v>2.2229</v>
          </cell>
          <cell r="M744">
            <v>6.2197</v>
          </cell>
          <cell r="N744">
            <v>4.0708</v>
          </cell>
          <cell r="O744">
            <v>1.9048</v>
          </cell>
          <cell r="P744">
            <v>15.4797</v>
          </cell>
          <cell r="Q744">
            <v>29.6354</v>
          </cell>
          <cell r="R744">
            <v>87.4159</v>
          </cell>
          <cell r="T744">
            <v>0.1709</v>
          </cell>
          <cell r="U744">
            <v>0.0615</v>
          </cell>
          <cell r="V744">
            <v>0.3528</v>
          </cell>
          <cell r="W744">
            <v>0.0902</v>
          </cell>
          <cell r="X744">
            <v>0.3769</v>
          </cell>
          <cell r="Y744">
            <v>0.0006</v>
          </cell>
          <cell r="Z744">
            <v>0.0191</v>
          </cell>
          <cell r="AA744">
            <v>0.0257</v>
          </cell>
          <cell r="AB744">
            <v>0.1157</v>
          </cell>
          <cell r="AC744">
            <v>0.1018</v>
          </cell>
          <cell r="AD744">
            <v>0.3335</v>
          </cell>
          <cell r="AE744">
            <v>0.6468</v>
          </cell>
          <cell r="AF744">
            <v>2.295</v>
          </cell>
        </row>
        <row r="745">
          <cell r="A745" t="str">
            <v>161988</v>
          </cell>
          <cell r="B745" t="str">
            <v>BGP</v>
          </cell>
          <cell r="C745" t="str">
            <v>BGP</v>
          </cell>
          <cell r="D745">
            <v>16</v>
          </cell>
          <cell r="E745">
            <v>1988</v>
          </cell>
          <cell r="F745">
            <v>3.9002</v>
          </cell>
          <cell r="G745">
            <v>2.2908</v>
          </cell>
          <cell r="H745">
            <v>13.4281</v>
          </cell>
          <cell r="I745">
            <v>3.1584</v>
          </cell>
          <cell r="J745">
            <v>5.8139</v>
          </cell>
          <cell r="K745">
            <v>0.0811</v>
          </cell>
          <cell r="L745">
            <v>2.251</v>
          </cell>
          <cell r="M745">
            <v>6.2197</v>
          </cell>
          <cell r="N745">
            <v>4.1812</v>
          </cell>
          <cell r="O745">
            <v>2.029</v>
          </cell>
          <cell r="P745">
            <v>15.7944</v>
          </cell>
          <cell r="Q745">
            <v>29.9583</v>
          </cell>
          <cell r="R745">
            <v>89.1061</v>
          </cell>
          <cell r="T745">
            <v>0.1398</v>
          </cell>
          <cell r="U745">
            <v>0.058</v>
          </cell>
          <cell r="V745">
            <v>0.3612</v>
          </cell>
          <cell r="W745">
            <v>0.0927</v>
          </cell>
          <cell r="X745">
            <v>0.4024</v>
          </cell>
          <cell r="Y745">
            <v>0.0076</v>
          </cell>
          <cell r="Z745">
            <v>0.0318</v>
          </cell>
          <cell r="AA745">
            <v>0.0193</v>
          </cell>
          <cell r="AB745">
            <v>0.1216</v>
          </cell>
          <cell r="AC745">
            <v>0.1396</v>
          </cell>
          <cell r="AD745">
            <v>0.4204</v>
          </cell>
          <cell r="AE745">
            <v>0.5023</v>
          </cell>
          <cell r="AF745">
            <v>2.297</v>
          </cell>
        </row>
        <row r="746">
          <cell r="A746" t="str">
            <v>161989</v>
          </cell>
          <cell r="B746" t="str">
            <v>BGP</v>
          </cell>
          <cell r="C746" t="str">
            <v>BGP</v>
          </cell>
          <cell r="D746">
            <v>16</v>
          </cell>
          <cell r="E746">
            <v>1989</v>
          </cell>
          <cell r="F746">
            <v>4.0327</v>
          </cell>
          <cell r="G746">
            <v>2.3442</v>
          </cell>
          <cell r="H746">
            <v>13.544</v>
          </cell>
          <cell r="I746">
            <v>3.1977</v>
          </cell>
          <cell r="J746">
            <v>6.2682</v>
          </cell>
          <cell r="K746">
            <v>0.0837</v>
          </cell>
          <cell r="L746">
            <v>2.2904</v>
          </cell>
          <cell r="M746">
            <v>6.258</v>
          </cell>
          <cell r="N746">
            <v>4.2928</v>
          </cell>
          <cell r="O746">
            <v>2.249</v>
          </cell>
          <cell r="P746">
            <v>16.1312</v>
          </cell>
          <cell r="Q746">
            <v>30.2471</v>
          </cell>
          <cell r="R746">
            <v>90.93900000000001</v>
          </cell>
          <cell r="T746">
            <v>0.1562</v>
          </cell>
          <cell r="U746">
            <v>0.0671</v>
          </cell>
          <cell r="V746">
            <v>0.3016</v>
          </cell>
          <cell r="W746">
            <v>0.0809</v>
          </cell>
          <cell r="X746">
            <v>0.484</v>
          </cell>
          <cell r="Y746">
            <v>0.0027</v>
          </cell>
          <cell r="Z746">
            <v>0.0434</v>
          </cell>
          <cell r="AA746">
            <v>0.0598</v>
          </cell>
          <cell r="AB746">
            <v>0.1238</v>
          </cell>
          <cell r="AC746">
            <v>0.2366</v>
          </cell>
          <cell r="AD746">
            <v>0.4543</v>
          </cell>
          <cell r="AE746">
            <v>0.4889</v>
          </cell>
          <cell r="AF746">
            <v>2.499</v>
          </cell>
        </row>
        <row r="747">
          <cell r="A747" t="str">
            <v>161990</v>
          </cell>
          <cell r="B747" t="str">
            <v>BGP</v>
          </cell>
          <cell r="C747" t="str">
            <v>BGP</v>
          </cell>
          <cell r="D747">
            <v>16</v>
          </cell>
          <cell r="E747">
            <v>1990</v>
          </cell>
          <cell r="F747">
            <v>4.1616</v>
          </cell>
          <cell r="G747">
            <v>2.3901</v>
          </cell>
          <cell r="H747">
            <v>13.6393</v>
          </cell>
          <cell r="I747">
            <v>3.2298</v>
          </cell>
          <cell r="J747">
            <v>6.612</v>
          </cell>
          <cell r="K747">
            <v>0.0872</v>
          </cell>
          <cell r="L747">
            <v>2.3725</v>
          </cell>
          <cell r="M747">
            <v>6.2951</v>
          </cell>
          <cell r="N747">
            <v>4.4491</v>
          </cell>
          <cell r="O747">
            <v>2.3254</v>
          </cell>
          <cell r="P747">
            <v>16.373</v>
          </cell>
          <cell r="Q747">
            <v>30.6006</v>
          </cell>
          <cell r="R747">
            <v>92.5357</v>
          </cell>
          <cell r="T747">
            <v>0.155</v>
          </cell>
          <cell r="U747">
            <v>0.061</v>
          </cell>
          <cell r="V747">
            <v>0.2947</v>
          </cell>
          <cell r="W747">
            <v>0.0768</v>
          </cell>
          <cell r="X747">
            <v>0.3759</v>
          </cell>
          <cell r="Y747">
            <v>0.0037</v>
          </cell>
          <cell r="Z747">
            <v>0.0867</v>
          </cell>
          <cell r="AA747">
            <v>0.0607</v>
          </cell>
          <cell r="AB747">
            <v>0.1697</v>
          </cell>
          <cell r="AC747">
            <v>0.0945</v>
          </cell>
          <cell r="AD747">
            <v>0.372</v>
          </cell>
          <cell r="AE747">
            <v>0.5762</v>
          </cell>
          <cell r="AF747">
            <v>2.327</v>
          </cell>
        </row>
        <row r="748">
          <cell r="A748" t="str">
            <v>161991</v>
          </cell>
          <cell r="B748" t="str">
            <v>BGP</v>
          </cell>
          <cell r="C748" t="str">
            <v>BGP</v>
          </cell>
          <cell r="D748">
            <v>16</v>
          </cell>
          <cell r="E748">
            <v>1991</v>
          </cell>
          <cell r="F748">
            <v>4.2746</v>
          </cell>
          <cell r="G748">
            <v>2.4233</v>
          </cell>
          <cell r="H748">
            <v>13.818</v>
          </cell>
          <cell r="I748">
            <v>3.28</v>
          </cell>
          <cell r="J748">
            <v>6.8968</v>
          </cell>
          <cell r="K748">
            <v>0.0886</v>
          </cell>
          <cell r="L748">
            <v>2.4469</v>
          </cell>
          <cell r="M748">
            <v>6.3191</v>
          </cell>
          <cell r="N748">
            <v>4.5798</v>
          </cell>
          <cell r="O748">
            <v>2.4261</v>
          </cell>
          <cell r="P748">
            <v>16.5599</v>
          </cell>
          <cell r="Q748">
            <v>30.8359</v>
          </cell>
          <cell r="R748">
            <v>93.949</v>
          </cell>
          <cell r="T748">
            <v>0.1416</v>
          </cell>
          <cell r="U748">
            <v>0.05</v>
          </cell>
          <cell r="V748">
            <v>0.3917</v>
          </cell>
          <cell r="W748">
            <v>0.0978</v>
          </cell>
          <cell r="X748">
            <v>0.3192</v>
          </cell>
          <cell r="Y748">
            <v>0.0016</v>
          </cell>
          <cell r="Z748">
            <v>0.0794</v>
          </cell>
          <cell r="AA748">
            <v>0.05</v>
          </cell>
          <cell r="AB748">
            <v>0.1452</v>
          </cell>
          <cell r="AC748">
            <v>0.1198</v>
          </cell>
          <cell r="AD748">
            <v>0.3307</v>
          </cell>
          <cell r="AE748">
            <v>0.4827</v>
          </cell>
          <cell r="AF748">
            <v>2.21</v>
          </cell>
        </row>
        <row r="749">
          <cell r="A749" t="str">
            <v>161992</v>
          </cell>
          <cell r="B749" t="str">
            <v>BGP</v>
          </cell>
          <cell r="C749" t="str">
            <v>BGP</v>
          </cell>
          <cell r="D749">
            <v>16</v>
          </cell>
          <cell r="E749">
            <v>1992</v>
          </cell>
          <cell r="F749">
            <v>4.3241</v>
          </cell>
          <cell r="G749">
            <v>2.4402</v>
          </cell>
          <cell r="H749">
            <v>13.818</v>
          </cell>
          <cell r="I749">
            <v>3.2837</v>
          </cell>
          <cell r="J749">
            <v>7.0337</v>
          </cell>
          <cell r="K749">
            <v>0.0968</v>
          </cell>
          <cell r="L749">
            <v>2.5186</v>
          </cell>
          <cell r="M749">
            <v>6.334</v>
          </cell>
          <cell r="N749">
            <v>4.6877</v>
          </cell>
          <cell r="O749">
            <v>2.5157</v>
          </cell>
          <cell r="P749">
            <v>16.6459</v>
          </cell>
          <cell r="Q749">
            <v>30.892</v>
          </cell>
          <cell r="R749">
            <v>94.59039999999999</v>
          </cell>
          <cell r="T749">
            <v>0.0806</v>
          </cell>
          <cell r="U749">
            <v>0.0354</v>
          </cell>
          <cell r="V749">
            <v>0.2183</v>
          </cell>
          <cell r="W749">
            <v>0.0544</v>
          </cell>
          <cell r="X749">
            <v>0.1736</v>
          </cell>
          <cell r="Y749">
            <v>0.0084</v>
          </cell>
          <cell r="Z749">
            <v>0.0773</v>
          </cell>
          <cell r="AA749">
            <v>0.0435</v>
          </cell>
          <cell r="AB749">
            <v>0.1237</v>
          </cell>
          <cell r="AC749">
            <v>0.11</v>
          </cell>
          <cell r="AD749">
            <v>0.2445</v>
          </cell>
          <cell r="AE749">
            <v>0.3302</v>
          </cell>
          <cell r="AF749">
            <v>1.5</v>
          </cell>
        </row>
        <row r="750">
          <cell r="A750" t="str">
            <v>161993</v>
          </cell>
          <cell r="B750" t="str">
            <v>BGP</v>
          </cell>
          <cell r="C750" t="str">
            <v>BGP</v>
          </cell>
          <cell r="D750">
            <v>16</v>
          </cell>
          <cell r="E750">
            <v>1993</v>
          </cell>
          <cell r="F750">
            <v>4.3452</v>
          </cell>
          <cell r="G750">
            <v>2.4438</v>
          </cell>
          <cell r="H750">
            <v>13.818</v>
          </cell>
          <cell r="I750">
            <v>3.2837</v>
          </cell>
          <cell r="J750">
            <v>7.0858</v>
          </cell>
          <cell r="K750">
            <v>0.1158</v>
          </cell>
          <cell r="L750">
            <v>2.5741</v>
          </cell>
          <cell r="M750">
            <v>6.3796</v>
          </cell>
          <cell r="N750">
            <v>4.7595</v>
          </cell>
          <cell r="O750">
            <v>2.5168</v>
          </cell>
          <cell r="P750">
            <v>16.8409</v>
          </cell>
          <cell r="Q750">
            <v>30.892</v>
          </cell>
          <cell r="R750">
            <v>95.0552</v>
          </cell>
          <cell r="T750">
            <v>0.055</v>
          </cell>
          <cell r="U750">
            <v>0.0239</v>
          </cell>
          <cell r="V750">
            <v>0.1907</v>
          </cell>
          <cell r="W750">
            <v>0.0461</v>
          </cell>
          <cell r="X750">
            <v>0.0909</v>
          </cell>
          <cell r="Y750">
            <v>0.0192</v>
          </cell>
          <cell r="Z750">
            <v>0.0616</v>
          </cell>
          <cell r="AA750">
            <v>0.0772</v>
          </cell>
          <cell r="AB750">
            <v>0.0889</v>
          </cell>
          <cell r="AC750">
            <v>0.0227</v>
          </cell>
          <cell r="AD750">
            <v>0.3689</v>
          </cell>
          <cell r="AE750">
            <v>0.0566</v>
          </cell>
          <cell r="AF750">
            <v>1.102</v>
          </cell>
        </row>
        <row r="751">
          <cell r="A751" t="str">
            <v>161994</v>
          </cell>
          <cell r="B751" t="str">
            <v>BGP</v>
          </cell>
          <cell r="C751" t="str">
            <v>BGP</v>
          </cell>
          <cell r="D751">
            <v>16</v>
          </cell>
          <cell r="E751">
            <v>1994</v>
          </cell>
          <cell r="F751">
            <v>4.3553</v>
          </cell>
          <cell r="G751">
            <v>2.4475</v>
          </cell>
          <cell r="H751">
            <v>13.818</v>
          </cell>
          <cell r="I751">
            <v>3.2837</v>
          </cell>
          <cell r="J751">
            <v>7.0974</v>
          </cell>
          <cell r="K751">
            <v>0.1287</v>
          </cell>
          <cell r="L751">
            <v>2.6221</v>
          </cell>
          <cell r="M751">
            <v>6.4076</v>
          </cell>
          <cell r="N751">
            <v>4.8669</v>
          </cell>
          <cell r="O751">
            <v>2.5168</v>
          </cell>
          <cell r="P751">
            <v>16.8651</v>
          </cell>
          <cell r="Q751">
            <v>30.892</v>
          </cell>
          <cell r="R751">
            <v>95.30109999999999</v>
          </cell>
          <cell r="T751">
            <v>0.0467</v>
          </cell>
          <cell r="U751">
            <v>0.0259</v>
          </cell>
          <cell r="V751">
            <v>0.191</v>
          </cell>
          <cell r="W751">
            <v>0.0453</v>
          </cell>
          <cell r="X751">
            <v>0.0526</v>
          </cell>
          <cell r="Y751">
            <v>0.0131</v>
          </cell>
          <cell r="Z751">
            <v>0.0547</v>
          </cell>
          <cell r="AA751">
            <v>0.0627</v>
          </cell>
          <cell r="AB751">
            <v>0.1259</v>
          </cell>
          <cell r="AC751">
            <v>0.0065</v>
          </cell>
          <cell r="AD751">
            <v>0.2147</v>
          </cell>
          <cell r="AE751">
            <v>0.0541</v>
          </cell>
          <cell r="AF751">
            <v>0.893</v>
          </cell>
        </row>
        <row r="752">
          <cell r="A752" t="str">
            <v>161995</v>
          </cell>
          <cell r="B752" t="str">
            <v>BGP</v>
          </cell>
          <cell r="C752" t="str">
            <v>BGP</v>
          </cell>
          <cell r="D752">
            <v>16</v>
          </cell>
          <cell r="E752">
            <v>1995</v>
          </cell>
          <cell r="F752">
            <v>4.3553</v>
          </cell>
          <cell r="G752">
            <v>2.4475</v>
          </cell>
          <cell r="H752">
            <v>13.818</v>
          </cell>
          <cell r="I752">
            <v>3.2837</v>
          </cell>
          <cell r="J752">
            <v>7.0974</v>
          </cell>
          <cell r="K752">
            <v>0.1453</v>
          </cell>
          <cell r="L752">
            <v>2.7023</v>
          </cell>
          <cell r="M752">
            <v>6.4076</v>
          </cell>
          <cell r="N752">
            <v>4.9018</v>
          </cell>
          <cell r="O752">
            <v>2.5168</v>
          </cell>
          <cell r="P752">
            <v>16.8651</v>
          </cell>
          <cell r="Q752">
            <v>30.892</v>
          </cell>
          <cell r="R752">
            <v>95.4328</v>
          </cell>
          <cell r="T752">
            <v>0.0338</v>
          </cell>
          <cell r="U752">
            <v>0.0164</v>
          </cell>
          <cell r="V752">
            <v>0.1078</v>
          </cell>
          <cell r="W752">
            <v>0.0257</v>
          </cell>
          <cell r="X752">
            <v>0.0337</v>
          </cell>
          <cell r="Y752">
            <v>0.0169</v>
          </cell>
          <cell r="Z752">
            <v>0.0876</v>
          </cell>
          <cell r="AA752">
            <v>0.028</v>
          </cell>
          <cell r="AB752">
            <v>0.0549</v>
          </cell>
          <cell r="AC752">
            <v>0.0076</v>
          </cell>
          <cell r="AD752">
            <v>0.0885</v>
          </cell>
          <cell r="AE752">
            <v>0.0565</v>
          </cell>
          <cell r="AF752">
            <v>0.557</v>
          </cell>
        </row>
        <row r="753">
          <cell r="A753" t="str">
            <v>161996</v>
          </cell>
          <cell r="B753" t="str">
            <v>BGP</v>
          </cell>
          <cell r="C753" t="str">
            <v>BGP</v>
          </cell>
          <cell r="D753">
            <v>16</v>
          </cell>
          <cell r="E753">
            <v>1996</v>
          </cell>
          <cell r="F753">
            <v>4.3553</v>
          </cell>
          <cell r="G753">
            <v>2.4475</v>
          </cell>
          <cell r="H753">
            <v>13.818</v>
          </cell>
          <cell r="I753">
            <v>3.2837</v>
          </cell>
          <cell r="J753">
            <v>7.1116</v>
          </cell>
          <cell r="K753">
            <v>0.1504</v>
          </cell>
          <cell r="L753">
            <v>2.7383</v>
          </cell>
          <cell r="M753">
            <v>6.4105</v>
          </cell>
          <cell r="N753">
            <v>4.903</v>
          </cell>
          <cell r="O753">
            <v>2.5168</v>
          </cell>
          <cell r="P753">
            <v>16.8651</v>
          </cell>
          <cell r="Q753">
            <v>30.892</v>
          </cell>
          <cell r="R753">
            <v>95.4922</v>
          </cell>
          <cell r="T753">
            <v>0.0394</v>
          </cell>
          <cell r="U753">
            <v>0.0318</v>
          </cell>
          <cell r="V753">
            <v>0.1062</v>
          </cell>
          <cell r="W753">
            <v>0.0261</v>
          </cell>
          <cell r="X753">
            <v>0.0685</v>
          </cell>
          <cell r="Y753">
            <v>0.0054</v>
          </cell>
          <cell r="Z753">
            <v>0.0442</v>
          </cell>
          <cell r="AA753">
            <v>0.0545</v>
          </cell>
          <cell r="AB753">
            <v>0.0226</v>
          </cell>
          <cell r="AC753">
            <v>0.0095</v>
          </cell>
          <cell r="AD753">
            <v>0.1331</v>
          </cell>
          <cell r="AE753">
            <v>0.0518</v>
          </cell>
          <cell r="AF753">
            <v>0.593</v>
          </cell>
        </row>
        <row r="754">
          <cell r="A754" t="str">
            <v>161997</v>
          </cell>
          <cell r="B754" t="str">
            <v>BGP</v>
          </cell>
          <cell r="C754" t="str">
            <v>BGP</v>
          </cell>
          <cell r="D754">
            <v>16</v>
          </cell>
          <cell r="E754">
            <v>1997</v>
          </cell>
          <cell r="F754">
            <v>4.3553</v>
          </cell>
          <cell r="G754">
            <v>2.4475</v>
          </cell>
          <cell r="H754">
            <v>13.818</v>
          </cell>
          <cell r="I754">
            <v>3.2837</v>
          </cell>
          <cell r="J754">
            <v>7.154</v>
          </cell>
          <cell r="K754">
            <v>0.1516</v>
          </cell>
          <cell r="L754">
            <v>2.7714</v>
          </cell>
          <cell r="M754">
            <v>6.4105</v>
          </cell>
          <cell r="N754">
            <v>4.9244</v>
          </cell>
          <cell r="O754">
            <v>2.5168</v>
          </cell>
          <cell r="P754">
            <v>16.8651</v>
          </cell>
          <cell r="Q754">
            <v>30.892</v>
          </cell>
          <cell r="R754">
            <v>95.59029999999998</v>
          </cell>
          <cell r="T754">
            <v>0.0284</v>
          </cell>
          <cell r="U754">
            <v>0.027</v>
          </cell>
          <cell r="V754">
            <v>0.1546</v>
          </cell>
          <cell r="W754">
            <v>0.0377</v>
          </cell>
          <cell r="X754">
            <v>0.0893</v>
          </cell>
          <cell r="Y754">
            <v>0.0015</v>
          </cell>
          <cell r="Z754">
            <v>0.0421</v>
          </cell>
          <cell r="AA754">
            <v>0.0338</v>
          </cell>
          <cell r="AB754">
            <v>0.0443</v>
          </cell>
          <cell r="AC754">
            <v>0.0035</v>
          </cell>
          <cell r="AD754">
            <v>0.1784</v>
          </cell>
          <cell r="AE754">
            <v>0.0313</v>
          </cell>
          <cell r="AF754">
            <v>0.672</v>
          </cell>
        </row>
        <row r="755">
          <cell r="A755" t="str">
            <v>161998</v>
          </cell>
          <cell r="B755" t="str">
            <v>BGP</v>
          </cell>
          <cell r="C755" t="str">
            <v>BGP</v>
          </cell>
          <cell r="D755">
            <v>16</v>
          </cell>
          <cell r="E755">
            <v>1998</v>
          </cell>
          <cell r="F755">
            <v>4.3553</v>
          </cell>
          <cell r="G755">
            <v>2.4486</v>
          </cell>
          <cell r="H755">
            <v>13.818</v>
          </cell>
          <cell r="I755">
            <v>3.2837</v>
          </cell>
          <cell r="J755">
            <v>7.1998</v>
          </cell>
          <cell r="K755">
            <v>0.1569</v>
          </cell>
          <cell r="L755">
            <v>2.8007</v>
          </cell>
          <cell r="M755">
            <v>6.4105</v>
          </cell>
          <cell r="N755">
            <v>4.9579</v>
          </cell>
          <cell r="O755">
            <v>2.5168</v>
          </cell>
          <cell r="P755">
            <v>16.8651</v>
          </cell>
          <cell r="Q755">
            <v>30.892</v>
          </cell>
          <cell r="R755">
            <v>95.7053</v>
          </cell>
          <cell r="T755">
            <v>0.0347</v>
          </cell>
          <cell r="U755">
            <v>0.0356</v>
          </cell>
          <cell r="V755">
            <v>0.1627</v>
          </cell>
          <cell r="W755">
            <v>0.0397</v>
          </cell>
          <cell r="X755">
            <v>0.0943</v>
          </cell>
          <cell r="Y755">
            <v>0.0056</v>
          </cell>
          <cell r="Z755">
            <v>0.0391</v>
          </cell>
          <cell r="AA755">
            <v>0.0466</v>
          </cell>
          <cell r="AB755">
            <v>0.0581</v>
          </cell>
          <cell r="AC755">
            <v>0.027</v>
          </cell>
          <cell r="AD755">
            <v>0.1804</v>
          </cell>
          <cell r="AE755">
            <v>0.0627</v>
          </cell>
          <cell r="AF755">
            <v>5.33</v>
          </cell>
        </row>
        <row r="756">
          <cell r="A756" t="str">
            <v>161999</v>
          </cell>
          <cell r="B756" t="str">
            <v>BGP</v>
          </cell>
          <cell r="C756" t="str">
            <v>BGP</v>
          </cell>
          <cell r="D756">
            <v>16</v>
          </cell>
          <cell r="E756">
            <v>1999</v>
          </cell>
          <cell r="F756">
            <v>4.3553</v>
          </cell>
          <cell r="G756">
            <v>2.4486</v>
          </cell>
          <cell r="H756">
            <v>13.818</v>
          </cell>
          <cell r="I756">
            <v>3.2837</v>
          </cell>
          <cell r="J756">
            <v>7.2578</v>
          </cell>
          <cell r="K756">
            <v>0.162</v>
          </cell>
          <cell r="L756">
            <v>2.8685</v>
          </cell>
          <cell r="M756">
            <v>6.4105</v>
          </cell>
          <cell r="N756">
            <v>4.9788</v>
          </cell>
          <cell r="O756">
            <v>2.5168</v>
          </cell>
          <cell r="P756">
            <v>16.8651</v>
          </cell>
          <cell r="Q756">
            <v>30.892</v>
          </cell>
          <cell r="R756">
            <v>95.85709999999999</v>
          </cell>
          <cell r="T756">
            <v>0.0393</v>
          </cell>
          <cell r="U756">
            <v>0.0288</v>
          </cell>
          <cell r="V756">
            <v>0.1506</v>
          </cell>
          <cell r="W756">
            <v>0.0373</v>
          </cell>
          <cell r="X756">
            <v>0.108</v>
          </cell>
          <cell r="Y756">
            <v>0.0055</v>
          </cell>
          <cell r="Z756">
            <v>0.0785</v>
          </cell>
          <cell r="AA756">
            <v>0.0368</v>
          </cell>
          <cell r="AB756">
            <v>0.0471</v>
          </cell>
          <cell r="AC756">
            <v>0.0556</v>
          </cell>
          <cell r="AD756">
            <v>0.1579</v>
          </cell>
          <cell r="AE756">
            <v>0.1065</v>
          </cell>
          <cell r="AF756">
            <v>2.291</v>
          </cell>
        </row>
        <row r="757">
          <cell r="A757" t="str">
            <v>162000</v>
          </cell>
          <cell r="B757" t="str">
            <v>BGP</v>
          </cell>
          <cell r="C757" t="str">
            <v>BGP</v>
          </cell>
          <cell r="D757">
            <v>16</v>
          </cell>
          <cell r="E757">
            <v>2000</v>
          </cell>
          <cell r="F757">
            <v>4.3553</v>
          </cell>
          <cell r="G757">
            <v>2.4559</v>
          </cell>
          <cell r="H757">
            <v>13.818</v>
          </cell>
          <cell r="I757">
            <v>3.2837</v>
          </cell>
          <cell r="J757">
            <v>7.5043</v>
          </cell>
          <cell r="K757">
            <v>0.162</v>
          </cell>
          <cell r="L757">
            <v>2.9093</v>
          </cell>
          <cell r="M757">
            <v>6.4504</v>
          </cell>
          <cell r="N757">
            <v>4.9897</v>
          </cell>
          <cell r="O757">
            <v>2.5168</v>
          </cell>
          <cell r="P757">
            <v>16.8651</v>
          </cell>
          <cell r="Q757">
            <v>30.892</v>
          </cell>
          <cell r="R757">
            <v>96.20249999999999</v>
          </cell>
          <cell r="T757">
            <v>0.06</v>
          </cell>
          <cell r="U757">
            <v>0.0463</v>
          </cell>
          <cell r="V757">
            <v>0.2426</v>
          </cell>
          <cell r="W757">
            <v>0.0629</v>
          </cell>
          <cell r="X757">
            <v>0.2979</v>
          </cell>
          <cell r="Y757">
            <v>0</v>
          </cell>
          <cell r="Z757">
            <v>0.0526</v>
          </cell>
          <cell r="AA757">
            <v>0.1313</v>
          </cell>
          <cell r="AB757">
            <v>0.0387</v>
          </cell>
          <cell r="AC757">
            <v>0.0475</v>
          </cell>
          <cell r="AD757">
            <v>0.2683</v>
          </cell>
          <cell r="AE757">
            <v>0.1895</v>
          </cell>
          <cell r="AF757">
            <v>2.368</v>
          </cell>
        </row>
        <row r="758">
          <cell r="A758" t="str">
            <v>162001</v>
          </cell>
          <cell r="B758" t="str">
            <v>BGP</v>
          </cell>
          <cell r="C758" t="str">
            <v>BGP</v>
          </cell>
          <cell r="D758">
            <v>16</v>
          </cell>
          <cell r="E758">
            <v>2001</v>
          </cell>
          <cell r="F758">
            <v>4.3553</v>
          </cell>
          <cell r="G758">
            <v>2.4646</v>
          </cell>
          <cell r="H758">
            <v>13.818</v>
          </cell>
          <cell r="I758">
            <v>3.2837</v>
          </cell>
          <cell r="J758">
            <v>7.7442</v>
          </cell>
          <cell r="K758">
            <v>0.1804</v>
          </cell>
          <cell r="L758">
            <v>2.9728</v>
          </cell>
          <cell r="M758">
            <v>6.4821</v>
          </cell>
          <cell r="N758">
            <v>5.0266</v>
          </cell>
          <cell r="O758">
            <v>2.5168</v>
          </cell>
          <cell r="P758">
            <v>16.8651</v>
          </cell>
          <cell r="Q758">
            <v>30.892</v>
          </cell>
          <cell r="R758">
            <v>96.60159999999999</v>
          </cell>
          <cell r="T758">
            <v>0.0632</v>
          </cell>
          <cell r="U758">
            <v>0.0459</v>
          </cell>
          <cell r="V758">
            <v>0.204</v>
          </cell>
          <cell r="W758">
            <v>0.0539</v>
          </cell>
          <cell r="X758">
            <v>0.2925</v>
          </cell>
          <cell r="Y758">
            <v>0.0191</v>
          </cell>
          <cell r="Z758">
            <v>0.0763</v>
          </cell>
          <cell r="AA758">
            <v>0.0959</v>
          </cell>
          <cell r="AB758">
            <v>0.0664</v>
          </cell>
          <cell r="AC758">
            <v>0.0327</v>
          </cell>
          <cell r="AD758">
            <v>0.2807</v>
          </cell>
          <cell r="AE758">
            <v>0.1586</v>
          </cell>
          <cell r="AF758">
            <v>2.424</v>
          </cell>
        </row>
        <row r="759">
          <cell r="A759" t="str">
            <v>162002</v>
          </cell>
          <cell r="B759" t="str">
            <v>BGP</v>
          </cell>
          <cell r="C759" t="str">
            <v>BGP</v>
          </cell>
          <cell r="D759">
            <v>16</v>
          </cell>
          <cell r="E759">
            <v>2002</v>
          </cell>
          <cell r="F759">
            <v>4.4055</v>
          </cell>
          <cell r="G759">
            <v>2.4931</v>
          </cell>
          <cell r="H759">
            <v>13.8342</v>
          </cell>
          <cell r="I759">
            <v>3.3217</v>
          </cell>
          <cell r="J759">
            <v>7.8747</v>
          </cell>
          <cell r="K759">
            <v>0.1827</v>
          </cell>
          <cell r="L759">
            <v>3.0304</v>
          </cell>
          <cell r="M759">
            <v>6.4854</v>
          </cell>
          <cell r="N759">
            <v>5.07</v>
          </cell>
          <cell r="O759">
            <v>2.5561</v>
          </cell>
          <cell r="P759">
            <v>16.9408</v>
          </cell>
          <cell r="Q759">
            <v>31.2487</v>
          </cell>
          <cell r="R759">
            <v>97.4433</v>
          </cell>
          <cell r="T759">
            <v>0.1411</v>
          </cell>
          <cell r="U759">
            <v>0.0676</v>
          </cell>
          <cell r="V759">
            <v>1.253</v>
          </cell>
          <cell r="W759">
            <v>0.2778</v>
          </cell>
          <cell r="X759">
            <v>0.1843</v>
          </cell>
          <cell r="Y759">
            <v>0.0027</v>
          </cell>
          <cell r="Z759">
            <v>0.0715</v>
          </cell>
          <cell r="AA759">
            <v>0.0727</v>
          </cell>
          <cell r="AB759">
            <v>0.0746</v>
          </cell>
          <cell r="AC759">
            <v>0.0796</v>
          </cell>
          <cell r="AD759">
            <v>0.9481</v>
          </cell>
          <cell r="AE759">
            <v>4.1643</v>
          </cell>
          <cell r="AF759">
            <v>2.458</v>
          </cell>
        </row>
        <row r="760">
          <cell r="A760" t="str">
            <v>162003</v>
          </cell>
          <cell r="B760" t="str">
            <v>BGP</v>
          </cell>
          <cell r="C760" t="str">
            <v>BGP</v>
          </cell>
          <cell r="D760">
            <v>16</v>
          </cell>
          <cell r="E760">
            <v>2003</v>
          </cell>
          <cell r="F760">
            <v>4.475</v>
          </cell>
          <cell r="G760">
            <v>2.5325</v>
          </cell>
          <cell r="H760">
            <v>13.8489</v>
          </cell>
          <cell r="I760">
            <v>3.3741</v>
          </cell>
          <cell r="J760">
            <v>8.0012</v>
          </cell>
          <cell r="K760">
            <v>0.1856</v>
          </cell>
          <cell r="L760">
            <v>3.0876</v>
          </cell>
          <cell r="M760">
            <v>6.4897</v>
          </cell>
          <cell r="N760">
            <v>5.1116</v>
          </cell>
          <cell r="O760">
            <v>2.5941</v>
          </cell>
          <cell r="P760">
            <v>17.0137</v>
          </cell>
          <cell r="Q760">
            <v>31.742</v>
          </cell>
          <cell r="R760">
            <v>98.456</v>
          </cell>
          <cell r="T760">
            <v>0.1285</v>
          </cell>
          <cell r="U760">
            <v>0.0804</v>
          </cell>
          <cell r="V760">
            <v>0.3015</v>
          </cell>
          <cell r="W760">
            <v>0.117</v>
          </cell>
          <cell r="X760">
            <v>0.1811</v>
          </cell>
          <cell r="Y760">
            <v>0.0033</v>
          </cell>
          <cell r="Z760">
            <v>0.0724</v>
          </cell>
          <cell r="AA760">
            <v>0.0793</v>
          </cell>
          <cell r="AB760">
            <v>0.0744</v>
          </cell>
          <cell r="AC760">
            <v>0.0653</v>
          </cell>
          <cell r="AD760">
            <v>0.419</v>
          </cell>
          <cell r="AE760">
            <v>1.1548</v>
          </cell>
          <cell r="AF760">
            <v>2.415</v>
          </cell>
        </row>
        <row r="761">
          <cell r="A761" t="str">
            <v>162004</v>
          </cell>
          <cell r="B761" t="str">
            <v>BGP</v>
          </cell>
          <cell r="C761" t="str">
            <v>BGP</v>
          </cell>
          <cell r="D761">
            <v>16</v>
          </cell>
          <cell r="E761">
            <v>2004</v>
          </cell>
          <cell r="F761">
            <v>4.557</v>
          </cell>
          <cell r="G761">
            <v>2.5789</v>
          </cell>
          <cell r="H761">
            <v>13.8611</v>
          </cell>
          <cell r="I761">
            <v>3.436</v>
          </cell>
          <cell r="J761">
            <v>8.1234</v>
          </cell>
          <cell r="K761">
            <v>0.189</v>
          </cell>
          <cell r="L761">
            <v>3.1058</v>
          </cell>
          <cell r="M761">
            <v>6.4947</v>
          </cell>
          <cell r="N761">
            <v>5.1513</v>
          </cell>
          <cell r="O761">
            <v>2.6308</v>
          </cell>
          <cell r="P761">
            <v>17.0838</v>
          </cell>
          <cell r="Q761">
            <v>32.3236</v>
          </cell>
          <cell r="R761">
            <v>99.5354</v>
          </cell>
          <cell r="T761">
            <v>0.1424</v>
          </cell>
          <cell r="U761">
            <v>0.0891</v>
          </cell>
          <cell r="V761">
            <v>0.2935</v>
          </cell>
          <cell r="W761">
            <v>0.1253</v>
          </cell>
          <cell r="X761">
            <v>0.1778</v>
          </cell>
          <cell r="Y761">
            <v>0.0039</v>
          </cell>
          <cell r="Z761">
            <v>0.0346</v>
          </cell>
          <cell r="AA761">
            <v>0.0859</v>
          </cell>
          <cell r="AB761">
            <v>0.0742</v>
          </cell>
          <cell r="AC761">
            <v>0.064</v>
          </cell>
          <cell r="AD761">
            <v>0.4288</v>
          </cell>
          <cell r="AE761">
            <v>1.2727</v>
          </cell>
          <cell r="AF761">
            <v>2.464</v>
          </cell>
        </row>
        <row r="762">
          <cell r="A762" t="str">
            <v>162005</v>
          </cell>
          <cell r="B762" t="str">
            <v>BGP</v>
          </cell>
          <cell r="C762" t="str">
            <v>BGP</v>
          </cell>
          <cell r="D762">
            <v>16</v>
          </cell>
          <cell r="E762">
            <v>2005</v>
          </cell>
          <cell r="F762">
            <v>4.5991</v>
          </cell>
          <cell r="G762">
            <v>2.6027</v>
          </cell>
          <cell r="H762">
            <v>13.8711</v>
          </cell>
          <cell r="I762">
            <v>3.4677</v>
          </cell>
          <cell r="J762">
            <v>8.2418</v>
          </cell>
          <cell r="K762">
            <v>0.1907</v>
          </cell>
          <cell r="L762">
            <v>3.1239</v>
          </cell>
          <cell r="M762">
            <v>6.5003</v>
          </cell>
          <cell r="N762">
            <v>5.1893</v>
          </cell>
          <cell r="O762">
            <v>2.6663</v>
          </cell>
          <cell r="P762">
            <v>17.1512</v>
          </cell>
          <cell r="Q762">
            <v>32.6223</v>
          </cell>
          <cell r="R762">
            <v>100.22640000000001</v>
          </cell>
          <cell r="T762">
            <v>0.1037</v>
          </cell>
          <cell r="U762">
            <v>0.0681</v>
          </cell>
          <cell r="V762">
            <v>0.2856</v>
          </cell>
          <cell r="W762">
            <v>0.0941</v>
          </cell>
          <cell r="X762">
            <v>0.1748</v>
          </cell>
          <cell r="Y762">
            <v>0.0022</v>
          </cell>
          <cell r="Z762">
            <v>0.0359</v>
          </cell>
          <cell r="AA762">
            <v>0.0924</v>
          </cell>
          <cell r="AB762">
            <v>0.0741</v>
          </cell>
          <cell r="AC762">
            <v>0.0626</v>
          </cell>
          <cell r="AD762">
            <v>0.4373</v>
          </cell>
          <cell r="AE762">
            <v>1.0195</v>
          </cell>
          <cell r="AF762">
            <v>2.49</v>
          </cell>
        </row>
        <row r="763">
          <cell r="A763" t="str">
            <v>162006</v>
          </cell>
          <cell r="B763" t="str">
            <v>BGP</v>
          </cell>
          <cell r="C763" t="str">
            <v>BGP</v>
          </cell>
          <cell r="D763">
            <v>16</v>
          </cell>
          <cell r="E763">
            <v>2006</v>
          </cell>
          <cell r="F763">
            <v>4.6412</v>
          </cell>
          <cell r="G763">
            <v>2.6266</v>
          </cell>
          <cell r="H763">
            <v>13.8795</v>
          </cell>
          <cell r="I763">
            <v>3.4995</v>
          </cell>
          <cell r="J763">
            <v>8.3565</v>
          </cell>
          <cell r="K763">
            <v>0.1925</v>
          </cell>
          <cell r="L763">
            <v>3.1421</v>
          </cell>
          <cell r="M763">
            <v>6.5064</v>
          </cell>
          <cell r="N763">
            <v>5.2256</v>
          </cell>
          <cell r="O763">
            <v>2.7006</v>
          </cell>
          <cell r="P763">
            <v>17.2161</v>
          </cell>
          <cell r="Q763">
            <v>32.921</v>
          </cell>
          <cell r="R763">
            <v>100.9076</v>
          </cell>
          <cell r="T763">
            <v>0.1046</v>
          </cell>
          <cell r="U763">
            <v>0.0694</v>
          </cell>
          <cell r="V763">
            <v>0.2773</v>
          </cell>
          <cell r="W763">
            <v>0.0927</v>
          </cell>
          <cell r="X763">
            <v>0.1721</v>
          </cell>
          <cell r="Y763">
            <v>0.0023</v>
          </cell>
          <cell r="Z763">
            <v>0.0374</v>
          </cell>
          <cell r="AA763">
            <v>0.099</v>
          </cell>
          <cell r="AB763">
            <v>0.074</v>
          </cell>
          <cell r="AC763">
            <v>0.0613</v>
          </cell>
          <cell r="AD763">
            <v>0.4437</v>
          </cell>
          <cell r="AE763">
            <v>1.0451</v>
          </cell>
          <cell r="AF763">
            <v>2.487</v>
          </cell>
        </row>
        <row r="764">
          <cell r="A764" t="str">
            <v>162007</v>
          </cell>
          <cell r="B764" t="str">
            <v>BGP</v>
          </cell>
          <cell r="C764" t="str">
            <v>BGP</v>
          </cell>
          <cell r="D764">
            <v>16</v>
          </cell>
          <cell r="E764">
            <v>2007</v>
          </cell>
          <cell r="F764">
            <v>4.6412</v>
          </cell>
          <cell r="G764">
            <v>2.6266</v>
          </cell>
          <cell r="H764">
            <v>13.8865</v>
          </cell>
          <cell r="I764">
            <v>3.4995</v>
          </cell>
          <cell r="J764">
            <v>8.4679</v>
          </cell>
          <cell r="K764">
            <v>0.1925</v>
          </cell>
          <cell r="L764">
            <v>3.1746</v>
          </cell>
          <cell r="M764">
            <v>6.509</v>
          </cell>
          <cell r="N764">
            <v>5.2593</v>
          </cell>
          <cell r="O764">
            <v>2.7265</v>
          </cell>
          <cell r="P764">
            <v>17.2616</v>
          </cell>
          <cell r="Q764">
            <v>32.921</v>
          </cell>
          <cell r="R764">
            <v>101.1662</v>
          </cell>
          <cell r="T764">
            <v>0.0632</v>
          </cell>
          <cell r="U764">
            <v>0.0466</v>
          </cell>
          <cell r="V764">
            <v>0.2687</v>
          </cell>
          <cell r="W764">
            <v>0.0594</v>
          </cell>
          <cell r="X764">
            <v>0.1698</v>
          </cell>
          <cell r="Y764">
            <v>0.0006</v>
          </cell>
          <cell r="Z764">
            <v>0.0532</v>
          </cell>
          <cell r="AA764">
            <v>0.1019</v>
          </cell>
          <cell r="AB764">
            <v>0.0728</v>
          </cell>
          <cell r="AC764">
            <v>0.0525</v>
          </cell>
          <cell r="AD764">
            <v>0.4311</v>
          </cell>
          <cell r="AE764">
            <v>0.7679</v>
          </cell>
          <cell r="AF764">
            <v>2.594</v>
          </cell>
        </row>
        <row r="765">
          <cell r="A765" t="str">
            <v>162008</v>
          </cell>
          <cell r="B765" t="str">
            <v>BGP</v>
          </cell>
          <cell r="C765" t="str">
            <v>BGP</v>
          </cell>
          <cell r="D765">
            <v>16</v>
          </cell>
          <cell r="E765">
            <v>2008</v>
          </cell>
          <cell r="F765">
            <v>4.6412</v>
          </cell>
          <cell r="G765">
            <v>2.6266</v>
          </cell>
          <cell r="H765">
            <v>13.8923</v>
          </cell>
          <cell r="I765">
            <v>3.4995</v>
          </cell>
          <cell r="J765">
            <v>8.576</v>
          </cell>
          <cell r="K765">
            <v>0.1925</v>
          </cell>
          <cell r="L765">
            <v>3.2</v>
          </cell>
          <cell r="M765">
            <v>6.5127</v>
          </cell>
          <cell r="N765">
            <v>5.2915</v>
          </cell>
          <cell r="O765">
            <v>2.7518</v>
          </cell>
          <cell r="P765">
            <v>17.3057</v>
          </cell>
          <cell r="Q765">
            <v>32.921</v>
          </cell>
          <cell r="R765">
            <v>101.41080000000002</v>
          </cell>
          <cell r="T765">
            <v>0.0637</v>
          </cell>
          <cell r="U765">
            <v>0.0474</v>
          </cell>
          <cell r="V765">
            <v>0.26</v>
          </cell>
          <cell r="W765">
            <v>0.0578</v>
          </cell>
          <cell r="X765">
            <v>0.1678</v>
          </cell>
          <cell r="Y765">
            <v>0.0006</v>
          </cell>
          <cell r="Z765">
            <v>0.0476</v>
          </cell>
          <cell r="AA765">
            <v>0.1091</v>
          </cell>
          <cell r="AB765">
            <v>0.0728</v>
          </cell>
          <cell r="AC765">
            <v>0.0519</v>
          </cell>
          <cell r="AD765">
            <v>0.4341</v>
          </cell>
          <cell r="AE765">
            <v>0.7843</v>
          </cell>
          <cell r="AF765">
            <v>2.622</v>
          </cell>
        </row>
        <row r="766">
          <cell r="A766" t="str">
            <v>162009</v>
          </cell>
          <cell r="B766" t="str">
            <v>BGP</v>
          </cell>
          <cell r="C766" t="str">
            <v>BGP</v>
          </cell>
          <cell r="D766">
            <v>16</v>
          </cell>
          <cell r="E766">
            <v>2009</v>
          </cell>
          <cell r="F766">
            <v>4.6412</v>
          </cell>
          <cell r="G766">
            <v>2.6266</v>
          </cell>
          <cell r="H766">
            <v>13.897</v>
          </cell>
          <cell r="I766">
            <v>3.4995</v>
          </cell>
          <cell r="J766">
            <v>8.6811</v>
          </cell>
          <cell r="K766">
            <v>0.1925</v>
          </cell>
          <cell r="L766">
            <v>3.2181</v>
          </cell>
          <cell r="M766">
            <v>6.517</v>
          </cell>
          <cell r="N766">
            <v>5.3224</v>
          </cell>
          <cell r="O766">
            <v>2.7766</v>
          </cell>
          <cell r="P766">
            <v>17.3485</v>
          </cell>
          <cell r="Q766">
            <v>32.921</v>
          </cell>
          <cell r="R766">
            <v>101.64150000000001</v>
          </cell>
          <cell r="T766">
            <v>0.064</v>
          </cell>
          <cell r="U766">
            <v>0.048</v>
          </cell>
          <cell r="V766">
            <v>0.2513</v>
          </cell>
          <cell r="W766">
            <v>0.0562</v>
          </cell>
          <cell r="X766">
            <v>0.1663</v>
          </cell>
          <cell r="Y766">
            <v>0.0007</v>
          </cell>
          <cell r="Z766">
            <v>0.042</v>
          </cell>
          <cell r="AA766">
            <v>0.1161</v>
          </cell>
          <cell r="AB766">
            <v>0.0728</v>
          </cell>
          <cell r="AC766">
            <v>0.0512</v>
          </cell>
          <cell r="AD766">
            <v>0.4348</v>
          </cell>
          <cell r="AE766">
            <v>0.7959</v>
          </cell>
          <cell r="AF766">
            <v>2.6</v>
          </cell>
        </row>
        <row r="767">
          <cell r="A767" t="str">
            <v>162010</v>
          </cell>
          <cell r="B767" t="str">
            <v>BGP</v>
          </cell>
          <cell r="C767" t="str">
            <v>BGP</v>
          </cell>
          <cell r="D767">
            <v>16</v>
          </cell>
          <cell r="E767">
            <v>2010</v>
          </cell>
          <cell r="F767">
            <v>4.6412</v>
          </cell>
          <cell r="G767">
            <v>2.6266</v>
          </cell>
          <cell r="H767">
            <v>13.9008</v>
          </cell>
          <cell r="I767">
            <v>3.4995</v>
          </cell>
          <cell r="J767">
            <v>8.7833</v>
          </cell>
          <cell r="K767">
            <v>0.1925</v>
          </cell>
          <cell r="L767">
            <v>3.2366</v>
          </cell>
          <cell r="M767">
            <v>6.5219</v>
          </cell>
          <cell r="N767">
            <v>5.352</v>
          </cell>
          <cell r="O767">
            <v>2.8009</v>
          </cell>
          <cell r="P767">
            <v>17.39</v>
          </cell>
          <cell r="Q767">
            <v>32.921</v>
          </cell>
          <cell r="R767">
            <v>101.86630000000002</v>
          </cell>
          <cell r="T767">
            <v>0.0642</v>
          </cell>
          <cell r="U767">
            <v>0.0483</v>
          </cell>
          <cell r="V767">
            <v>0.243</v>
          </cell>
          <cell r="W767">
            <v>0.0547</v>
          </cell>
          <cell r="X767">
            <v>0.1651</v>
          </cell>
          <cell r="Y767">
            <v>0.0007</v>
          </cell>
          <cell r="Z767">
            <v>0.044</v>
          </cell>
          <cell r="AA767">
            <v>0.1229</v>
          </cell>
          <cell r="AB767">
            <v>0.0729</v>
          </cell>
          <cell r="AC767">
            <v>0.0506</v>
          </cell>
          <cell r="AD767">
            <v>0.4334</v>
          </cell>
          <cell r="AE767">
            <v>0.8022</v>
          </cell>
          <cell r="AF767">
            <v>2.624</v>
          </cell>
        </row>
        <row r="768">
          <cell r="A768" t="str">
            <v>162011</v>
          </cell>
          <cell r="B768" t="str">
            <v>BGP</v>
          </cell>
          <cell r="C768" t="str">
            <v>BGP</v>
          </cell>
          <cell r="D768">
            <v>16</v>
          </cell>
          <cell r="E768">
            <v>2011</v>
          </cell>
          <cell r="F768">
            <v>4.6412</v>
          </cell>
          <cell r="G768">
            <v>2.6266</v>
          </cell>
          <cell r="H768">
            <v>13.9037</v>
          </cell>
          <cell r="I768">
            <v>3.4995</v>
          </cell>
          <cell r="J768">
            <v>8.8827</v>
          </cell>
          <cell r="K768">
            <v>0.1925</v>
          </cell>
          <cell r="L768">
            <v>3.2548</v>
          </cell>
          <cell r="M768">
            <v>6.5272</v>
          </cell>
          <cell r="N768">
            <v>5.3804</v>
          </cell>
          <cell r="O768">
            <v>2.8247</v>
          </cell>
          <cell r="P768">
            <v>17.4303</v>
          </cell>
          <cell r="Q768">
            <v>32.921</v>
          </cell>
          <cell r="R768">
            <v>102.08460000000002</v>
          </cell>
          <cell r="T768">
            <v>0.0643</v>
          </cell>
          <cell r="U768">
            <v>0.0485</v>
          </cell>
          <cell r="V768">
            <v>0.2353</v>
          </cell>
          <cell r="W768">
            <v>0.0533</v>
          </cell>
          <cell r="X768">
            <v>0.1644</v>
          </cell>
          <cell r="Y768">
            <v>0.0008</v>
          </cell>
          <cell r="Z768">
            <v>0.0453</v>
          </cell>
          <cell r="AA768">
            <v>0.1293</v>
          </cell>
          <cell r="AB768">
            <v>0.073</v>
          </cell>
          <cell r="AC768">
            <v>0.0502</v>
          </cell>
          <cell r="AD768">
            <v>0.4299</v>
          </cell>
          <cell r="AE768">
            <v>0.8033</v>
          </cell>
          <cell r="AF768">
            <v>2.641</v>
          </cell>
        </row>
        <row r="769">
          <cell r="A769" t="str">
            <v>162012</v>
          </cell>
          <cell r="B769" t="str">
            <v>BGP</v>
          </cell>
          <cell r="C769" t="str">
            <v>BGP</v>
          </cell>
          <cell r="D769">
            <v>16</v>
          </cell>
          <cell r="E769">
            <v>2012</v>
          </cell>
          <cell r="F769">
            <v>4.6412</v>
          </cell>
          <cell r="G769">
            <v>2.6266</v>
          </cell>
          <cell r="H769">
            <v>13.9058</v>
          </cell>
          <cell r="I769">
            <v>3.4995</v>
          </cell>
          <cell r="J769">
            <v>8.9795</v>
          </cell>
          <cell r="K769">
            <v>0.1925</v>
          </cell>
          <cell r="L769">
            <v>3.2733</v>
          </cell>
          <cell r="M769">
            <v>6.5327</v>
          </cell>
          <cell r="N769">
            <v>5.4076</v>
          </cell>
          <cell r="O769">
            <v>2.8481</v>
          </cell>
          <cell r="P769">
            <v>17.4693</v>
          </cell>
          <cell r="Q769">
            <v>32.921</v>
          </cell>
          <cell r="R769">
            <v>102.2971</v>
          </cell>
          <cell r="T769">
            <v>0.0643</v>
          </cell>
          <cell r="U769">
            <v>0.0485</v>
          </cell>
          <cell r="V769">
            <v>0.2281</v>
          </cell>
          <cell r="W769">
            <v>0.0521</v>
          </cell>
          <cell r="X769">
            <v>0.1641</v>
          </cell>
          <cell r="Y769">
            <v>0.0008</v>
          </cell>
          <cell r="Z769">
            <v>0.0473</v>
          </cell>
          <cell r="AA769">
            <v>0.1353</v>
          </cell>
          <cell r="AB769">
            <v>0.073</v>
          </cell>
          <cell r="AC769">
            <v>0.0498</v>
          </cell>
          <cell r="AD769">
            <v>0.4246</v>
          </cell>
          <cell r="AE769">
            <v>0.7993</v>
          </cell>
          <cell r="AF769">
            <v>2.664</v>
          </cell>
        </row>
        <row r="770">
          <cell r="A770" t="str">
            <v>162013</v>
          </cell>
          <cell r="B770" t="str">
            <v>BGP</v>
          </cell>
          <cell r="C770" t="str">
            <v>BGP</v>
          </cell>
          <cell r="D770">
            <v>16</v>
          </cell>
          <cell r="E770">
            <v>2013</v>
          </cell>
          <cell r="F770">
            <v>4.6412</v>
          </cell>
          <cell r="G770">
            <v>2.6266</v>
          </cell>
          <cell r="H770">
            <v>13.9073</v>
          </cell>
          <cell r="I770">
            <v>3.4995</v>
          </cell>
          <cell r="J770">
            <v>9.0737</v>
          </cell>
          <cell r="K770">
            <v>0.1925</v>
          </cell>
          <cell r="L770">
            <v>3.3137</v>
          </cell>
          <cell r="M770">
            <v>6.5385</v>
          </cell>
          <cell r="N770">
            <v>5.4338</v>
          </cell>
          <cell r="O770">
            <v>2.871</v>
          </cell>
          <cell r="P770">
            <v>17.5073</v>
          </cell>
          <cell r="Q770">
            <v>32.921</v>
          </cell>
          <cell r="R770">
            <v>102.52609999999999</v>
          </cell>
          <cell r="T770">
            <v>0.0644</v>
          </cell>
          <cell r="U770">
            <v>0.0483</v>
          </cell>
          <cell r="V770">
            <v>0.2219</v>
          </cell>
          <cell r="W770">
            <v>0.051</v>
          </cell>
          <cell r="X770">
            <v>0.1644</v>
          </cell>
          <cell r="Y770">
            <v>0.0009</v>
          </cell>
          <cell r="Z770">
            <v>0.071</v>
          </cell>
          <cell r="AA770">
            <v>0.1409</v>
          </cell>
          <cell r="AB770">
            <v>0.0732</v>
          </cell>
          <cell r="AC770">
            <v>0.0496</v>
          </cell>
          <cell r="AD770">
            <v>0.4178</v>
          </cell>
          <cell r="AE770">
            <v>0.7906</v>
          </cell>
          <cell r="AF770">
            <v>2.75</v>
          </cell>
        </row>
        <row r="771">
          <cell r="A771" t="str">
            <v>162014</v>
          </cell>
          <cell r="B771" t="str">
            <v>BGP</v>
          </cell>
          <cell r="C771" t="str">
            <v>BGP</v>
          </cell>
          <cell r="D771">
            <v>16</v>
          </cell>
          <cell r="E771">
            <v>2014</v>
          </cell>
          <cell r="F771">
            <v>5.751</v>
          </cell>
          <cell r="G771">
            <v>2.884</v>
          </cell>
          <cell r="H771">
            <v>15.512</v>
          </cell>
          <cell r="I771">
            <v>3.537</v>
          </cell>
          <cell r="J771">
            <v>8.284</v>
          </cell>
          <cell r="K771">
            <v>0.176</v>
          </cell>
          <cell r="L771">
            <v>3.557</v>
          </cell>
          <cell r="M771">
            <v>6.567</v>
          </cell>
          <cell r="N771">
            <v>6.383</v>
          </cell>
          <cell r="O771">
            <v>3.446</v>
          </cell>
          <cell r="P771">
            <v>18.681</v>
          </cell>
          <cell r="Q771">
            <v>35.031</v>
          </cell>
          <cell r="R771">
            <v>109.809</v>
          </cell>
          <cell r="T771">
            <v>0.152</v>
          </cell>
          <cell r="U771">
            <v>0.081</v>
          </cell>
          <cell r="V771">
            <v>0.313</v>
          </cell>
          <cell r="W771">
            <v>0.066</v>
          </cell>
          <cell r="X771">
            <v>0.197</v>
          </cell>
          <cell r="Y771">
            <v>0.004</v>
          </cell>
          <cell r="Z771">
            <v>0.032</v>
          </cell>
          <cell r="AA771">
            <v>0.148</v>
          </cell>
          <cell r="AB771">
            <v>0.198</v>
          </cell>
          <cell r="AC771">
            <v>0.087</v>
          </cell>
          <cell r="AD771">
            <v>0.47</v>
          </cell>
          <cell r="AE771">
            <v>1.066</v>
          </cell>
          <cell r="AF771">
            <v>2.814</v>
          </cell>
        </row>
        <row r="772">
          <cell r="A772" t="str">
            <v>162015</v>
          </cell>
          <cell r="B772" t="str">
            <v>BGP</v>
          </cell>
          <cell r="C772" t="str">
            <v>BGP</v>
          </cell>
          <cell r="D772">
            <v>16</v>
          </cell>
          <cell r="E772">
            <v>2015</v>
          </cell>
          <cell r="F772">
            <v>5.839</v>
          </cell>
          <cell r="G772">
            <v>2.918</v>
          </cell>
          <cell r="H772">
            <v>15.608</v>
          </cell>
          <cell r="I772">
            <v>3.553</v>
          </cell>
          <cell r="J772">
            <v>8.411</v>
          </cell>
          <cell r="K772">
            <v>0.178</v>
          </cell>
          <cell r="L772">
            <v>3.557</v>
          </cell>
          <cell r="M772">
            <v>6.575</v>
          </cell>
          <cell r="N772">
            <v>6.548</v>
          </cell>
          <cell r="O772">
            <v>3.51</v>
          </cell>
          <cell r="P772">
            <v>18.783</v>
          </cell>
          <cell r="Q772">
            <v>35.324</v>
          </cell>
          <cell r="R772">
            <v>110.804</v>
          </cell>
          <cell r="T772">
            <v>0.153</v>
          </cell>
          <cell r="U772">
            <v>0.082</v>
          </cell>
          <cell r="V772">
            <v>0.309</v>
          </cell>
          <cell r="W772">
            <v>0.065</v>
          </cell>
          <cell r="X772">
            <v>0.203</v>
          </cell>
          <cell r="Y772">
            <v>0.004</v>
          </cell>
          <cell r="Z772">
            <v>0.034</v>
          </cell>
          <cell r="AA772">
            <v>0.153</v>
          </cell>
          <cell r="AB772">
            <v>0.215</v>
          </cell>
          <cell r="AC772">
            <v>0.092</v>
          </cell>
          <cell r="AD772">
            <v>0.467</v>
          </cell>
          <cell r="AE772">
            <v>1.056</v>
          </cell>
          <cell r="AF772">
            <v>2.834</v>
          </cell>
        </row>
        <row r="773">
          <cell r="A773" t="str">
            <v>162016</v>
          </cell>
          <cell r="B773" t="str">
            <v>BGP</v>
          </cell>
          <cell r="C773" t="str">
            <v>BGP</v>
          </cell>
          <cell r="D773">
            <v>16</v>
          </cell>
          <cell r="E773">
            <v>2016</v>
          </cell>
          <cell r="F773">
            <v>5.924</v>
          </cell>
          <cell r="G773">
            <v>2.952</v>
          </cell>
          <cell r="H773">
            <v>15.702</v>
          </cell>
          <cell r="I773">
            <v>3.569</v>
          </cell>
          <cell r="J773">
            <v>8.522</v>
          </cell>
          <cell r="K773">
            <v>0.181</v>
          </cell>
          <cell r="L773">
            <v>3.557</v>
          </cell>
          <cell r="M773">
            <v>6.584</v>
          </cell>
          <cell r="N773">
            <v>6.722</v>
          </cell>
          <cell r="O773">
            <v>3.573</v>
          </cell>
          <cell r="P773">
            <v>18.885</v>
          </cell>
          <cell r="Q773">
            <v>35.616</v>
          </cell>
          <cell r="R773">
            <v>111.787</v>
          </cell>
          <cell r="T773">
            <v>0.152</v>
          </cell>
          <cell r="U773">
            <v>0.082</v>
          </cell>
          <cell r="V773">
            <v>0.304</v>
          </cell>
          <cell r="W773">
            <v>0.065</v>
          </cell>
          <cell r="X773">
            <v>0.191</v>
          </cell>
          <cell r="Y773">
            <v>0.004</v>
          </cell>
          <cell r="Z773">
            <v>0.036</v>
          </cell>
          <cell r="AA773">
            <v>0.157</v>
          </cell>
          <cell r="AB773">
            <v>0.225</v>
          </cell>
          <cell r="AC773">
            <v>0.092</v>
          </cell>
          <cell r="AD773">
            <v>0.46</v>
          </cell>
          <cell r="AE773">
            <v>1.037</v>
          </cell>
          <cell r="AF773">
            <v>2.804</v>
          </cell>
        </row>
        <row r="774">
          <cell r="A774" t="str">
            <v>162017</v>
          </cell>
          <cell r="B774" t="str">
            <v>BGP</v>
          </cell>
          <cell r="C774" t="str">
            <v>BGP</v>
          </cell>
          <cell r="D774">
            <v>16</v>
          </cell>
          <cell r="E774">
            <v>2017</v>
          </cell>
          <cell r="F774">
            <v>6.01</v>
          </cell>
          <cell r="G774">
            <v>2.988</v>
          </cell>
          <cell r="H774">
            <v>15.795</v>
          </cell>
          <cell r="I774">
            <v>3.585</v>
          </cell>
          <cell r="J774">
            <v>8.68</v>
          </cell>
          <cell r="K774">
            <v>0.184</v>
          </cell>
          <cell r="L774">
            <v>3.557</v>
          </cell>
          <cell r="M774">
            <v>6.593</v>
          </cell>
          <cell r="N774">
            <v>6.919</v>
          </cell>
          <cell r="O774">
            <v>3.645</v>
          </cell>
          <cell r="P774">
            <v>18.994</v>
          </cell>
          <cell r="Q774">
            <v>35.913</v>
          </cell>
          <cell r="R774">
            <v>112.863</v>
          </cell>
          <cell r="T774">
            <v>0.153</v>
          </cell>
          <cell r="U774">
            <v>0.082</v>
          </cell>
          <cell r="V774">
            <v>0.303</v>
          </cell>
          <cell r="W774">
            <v>0.065</v>
          </cell>
          <cell r="X774">
            <v>0.243</v>
          </cell>
          <cell r="Y774">
            <v>0.005</v>
          </cell>
          <cell r="Z774">
            <v>0.037</v>
          </cell>
          <cell r="AA774">
            <v>0.161</v>
          </cell>
          <cell r="AB774">
            <v>0.25</v>
          </cell>
          <cell r="AC774">
            <v>0.102</v>
          </cell>
          <cell r="AD774">
            <v>0.458</v>
          </cell>
          <cell r="AE774">
            <v>1.02</v>
          </cell>
          <cell r="AF774">
            <v>2.877</v>
          </cell>
        </row>
        <row r="775">
          <cell r="A775" t="str">
            <v>151975</v>
          </cell>
          <cell r="B775" t="str">
            <v>IID</v>
          </cell>
          <cell r="C775" t="str">
            <v>IID</v>
          </cell>
          <cell r="D775">
            <v>15</v>
          </cell>
          <cell r="E775">
            <v>1975</v>
          </cell>
          <cell r="F775">
            <v>3.376</v>
          </cell>
          <cell r="G775">
            <v>0.408</v>
          </cell>
          <cell r="H775">
            <v>2.509</v>
          </cell>
          <cell r="I775">
            <v>1.065</v>
          </cell>
          <cell r="J775">
            <v>4.258</v>
          </cell>
          <cell r="K775">
            <v>0.186</v>
          </cell>
          <cell r="L775">
            <v>1.028</v>
          </cell>
          <cell r="M775">
            <v>0.156</v>
          </cell>
          <cell r="N775">
            <v>0.329</v>
          </cell>
          <cell r="O775">
            <v>1.385</v>
          </cell>
          <cell r="P775">
            <v>3.172</v>
          </cell>
          <cell r="Q775">
            <v>1.563</v>
          </cell>
          <cell r="R775">
            <v>19.433</v>
          </cell>
          <cell r="S775">
            <v>4.444</v>
          </cell>
          <cell r="T775">
            <v>0.036</v>
          </cell>
          <cell r="U775">
            <v>0.003</v>
          </cell>
          <cell r="V775">
            <v>0.1</v>
          </cell>
          <cell r="W775">
            <v>0.038</v>
          </cell>
          <cell r="X775">
            <v>0.045</v>
          </cell>
          <cell r="Y775">
            <v>0.007</v>
          </cell>
          <cell r="Z775">
            <v>0.005</v>
          </cell>
          <cell r="AA775">
            <v>0.004</v>
          </cell>
          <cell r="AB775">
            <v>0.132</v>
          </cell>
          <cell r="AC775">
            <v>0.004</v>
          </cell>
          <cell r="AD775">
            <v>0.063</v>
          </cell>
          <cell r="AE775">
            <v>0.028</v>
          </cell>
          <cell r="AF775">
            <v>0.466</v>
          </cell>
        </row>
        <row r="776">
          <cell r="A776" t="str">
            <v>151976</v>
          </cell>
          <cell r="B776" t="str">
            <v>IID</v>
          </cell>
          <cell r="C776" t="str">
            <v>IID</v>
          </cell>
          <cell r="D776">
            <v>15</v>
          </cell>
          <cell r="E776">
            <v>1976</v>
          </cell>
          <cell r="F776">
            <v>3.457</v>
          </cell>
          <cell r="G776">
            <v>0.437</v>
          </cell>
          <cell r="H776">
            <v>2.689</v>
          </cell>
          <cell r="I776">
            <v>1.132</v>
          </cell>
          <cell r="J776">
            <v>4.346</v>
          </cell>
          <cell r="K776">
            <v>0.187</v>
          </cell>
          <cell r="L776">
            <v>1.074</v>
          </cell>
          <cell r="M776">
            <v>0.161</v>
          </cell>
          <cell r="N776">
            <v>0.33</v>
          </cell>
          <cell r="O776">
            <v>1.386</v>
          </cell>
          <cell r="P776">
            <v>3.302</v>
          </cell>
          <cell r="Q776">
            <v>1.566</v>
          </cell>
          <cell r="R776">
            <v>20.066</v>
          </cell>
          <cell r="S776">
            <v>4.533</v>
          </cell>
          <cell r="T776">
            <v>0.091</v>
          </cell>
          <cell r="U776">
            <v>0.029</v>
          </cell>
          <cell r="V776">
            <v>0.186</v>
          </cell>
          <cell r="W776">
            <v>0.07</v>
          </cell>
          <cell r="X776">
            <v>0.112</v>
          </cell>
          <cell r="Y776">
            <v>0.002</v>
          </cell>
          <cell r="Z776">
            <v>0.047</v>
          </cell>
          <cell r="AA776">
            <v>0.005</v>
          </cell>
          <cell r="AB776">
            <v>0.001</v>
          </cell>
          <cell r="AC776">
            <v>0.002</v>
          </cell>
          <cell r="AD776">
            <v>0.136</v>
          </cell>
          <cell r="AE776">
            <v>0.005</v>
          </cell>
          <cell r="AF776">
            <v>0.685</v>
          </cell>
        </row>
        <row r="777">
          <cell r="A777" t="str">
            <v>151977</v>
          </cell>
          <cell r="B777" t="str">
            <v>IID</v>
          </cell>
          <cell r="C777" t="str">
            <v>IID</v>
          </cell>
          <cell r="D777">
            <v>15</v>
          </cell>
          <cell r="E777">
            <v>1977</v>
          </cell>
          <cell r="F777">
            <v>3.491</v>
          </cell>
          <cell r="G777">
            <v>0.463</v>
          </cell>
          <cell r="H777">
            <v>2.735</v>
          </cell>
          <cell r="I777">
            <v>1.149</v>
          </cell>
          <cell r="J777">
            <v>4.406</v>
          </cell>
          <cell r="K777">
            <v>0.187</v>
          </cell>
          <cell r="L777">
            <v>1.084</v>
          </cell>
          <cell r="M777">
            <v>0.17</v>
          </cell>
          <cell r="N777">
            <v>0.371</v>
          </cell>
          <cell r="O777">
            <v>1.392</v>
          </cell>
          <cell r="P777">
            <v>3.319</v>
          </cell>
          <cell r="Q777">
            <v>1.568</v>
          </cell>
          <cell r="R777">
            <v>20.334</v>
          </cell>
          <cell r="S777">
            <v>4.593</v>
          </cell>
          <cell r="T777">
            <v>0.045</v>
          </cell>
          <cell r="U777">
            <v>0.027</v>
          </cell>
          <cell r="V777">
            <v>0.052</v>
          </cell>
          <cell r="W777">
            <v>0.019</v>
          </cell>
          <cell r="X777">
            <v>0.086</v>
          </cell>
          <cell r="Y777">
            <v>0</v>
          </cell>
          <cell r="Z777">
            <v>0.011</v>
          </cell>
          <cell r="AA777">
            <v>0.009</v>
          </cell>
          <cell r="AB777">
            <v>0.041</v>
          </cell>
          <cell r="AC777">
            <v>0.007</v>
          </cell>
          <cell r="AD777">
            <v>0.025</v>
          </cell>
          <cell r="AE777">
            <v>0.003</v>
          </cell>
          <cell r="AF777">
            <v>0.325</v>
          </cell>
        </row>
        <row r="778">
          <cell r="A778" t="str">
            <v>151978</v>
          </cell>
          <cell r="B778" t="str">
            <v>IID</v>
          </cell>
          <cell r="C778" t="str">
            <v>IID</v>
          </cell>
          <cell r="D778">
            <v>15</v>
          </cell>
          <cell r="E778">
            <v>1978</v>
          </cell>
          <cell r="F778">
            <v>3.52</v>
          </cell>
          <cell r="G778">
            <v>0.484</v>
          </cell>
          <cell r="H778">
            <v>2.807</v>
          </cell>
          <cell r="I778">
            <v>1.175</v>
          </cell>
          <cell r="J778">
            <v>4.455</v>
          </cell>
          <cell r="K778">
            <v>0.193</v>
          </cell>
          <cell r="L778">
            <v>1.089</v>
          </cell>
          <cell r="M778">
            <v>0.182</v>
          </cell>
          <cell r="N778">
            <v>0.396</v>
          </cell>
          <cell r="O778">
            <v>1.392</v>
          </cell>
          <cell r="P778">
            <v>3.341</v>
          </cell>
          <cell r="Q778">
            <v>1.585</v>
          </cell>
          <cell r="R778">
            <v>20.619</v>
          </cell>
          <cell r="S778">
            <v>4.648</v>
          </cell>
          <cell r="T778">
            <v>0.042</v>
          </cell>
          <cell r="U778">
            <v>0.021</v>
          </cell>
          <cell r="V778">
            <v>0.079</v>
          </cell>
          <cell r="W778">
            <v>0.03</v>
          </cell>
          <cell r="X778">
            <v>0.079</v>
          </cell>
          <cell r="Y778">
            <v>0.009</v>
          </cell>
          <cell r="Z778">
            <v>0.005</v>
          </cell>
          <cell r="AA778">
            <v>0.012</v>
          </cell>
          <cell r="AB778">
            <v>0.026</v>
          </cell>
          <cell r="AC778">
            <v>0.001</v>
          </cell>
          <cell r="AD778">
            <v>0.03</v>
          </cell>
          <cell r="AE778">
            <v>0.019</v>
          </cell>
          <cell r="AF778">
            <v>0.351</v>
          </cell>
        </row>
        <row r="779">
          <cell r="A779" t="str">
            <v>151979</v>
          </cell>
          <cell r="B779" t="str">
            <v>IID</v>
          </cell>
          <cell r="C779" t="str">
            <v>IID</v>
          </cell>
          <cell r="D779">
            <v>15</v>
          </cell>
          <cell r="E779">
            <v>1979</v>
          </cell>
          <cell r="F779">
            <v>3.563</v>
          </cell>
          <cell r="G779">
            <v>0.491</v>
          </cell>
          <cell r="H779">
            <v>2.931</v>
          </cell>
          <cell r="I779">
            <v>1.221</v>
          </cell>
          <cell r="J779">
            <v>4.476</v>
          </cell>
          <cell r="K779">
            <v>0.193</v>
          </cell>
          <cell r="L779">
            <v>1.14</v>
          </cell>
          <cell r="M779">
            <v>0.183</v>
          </cell>
          <cell r="N779">
            <v>0.435</v>
          </cell>
          <cell r="O779">
            <v>1.396</v>
          </cell>
          <cell r="P779">
            <v>3.448</v>
          </cell>
          <cell r="Q779">
            <v>1.603</v>
          </cell>
          <cell r="R779">
            <v>21.08</v>
          </cell>
          <cell r="S779">
            <v>4.669</v>
          </cell>
          <cell r="T779">
            <v>0.058</v>
          </cell>
          <cell r="U779">
            <v>0.008</v>
          </cell>
          <cell r="V779">
            <v>0.131</v>
          </cell>
          <cell r="W779">
            <v>0.049</v>
          </cell>
          <cell r="X779">
            <v>0.053</v>
          </cell>
          <cell r="Y779">
            <v>0</v>
          </cell>
          <cell r="Z779">
            <v>0.052</v>
          </cell>
          <cell r="AA779">
            <v>0</v>
          </cell>
          <cell r="AB779">
            <v>0.039</v>
          </cell>
          <cell r="AC779">
            <v>0.006</v>
          </cell>
          <cell r="AD779">
            <v>0.117</v>
          </cell>
          <cell r="AE779">
            <v>0.021</v>
          </cell>
          <cell r="AF779">
            <v>0.534</v>
          </cell>
        </row>
        <row r="780">
          <cell r="A780" t="str">
            <v>151980</v>
          </cell>
          <cell r="B780" t="str">
            <v>IID</v>
          </cell>
          <cell r="C780" t="str">
            <v>IID</v>
          </cell>
          <cell r="D780">
            <v>15</v>
          </cell>
          <cell r="E780">
            <v>1980</v>
          </cell>
          <cell r="F780">
            <v>3.621</v>
          </cell>
          <cell r="G780">
            <v>0.498</v>
          </cell>
          <cell r="H780">
            <v>3.03</v>
          </cell>
          <cell r="I780">
            <v>1.258</v>
          </cell>
          <cell r="J780">
            <v>4.499</v>
          </cell>
          <cell r="K780">
            <v>0.2</v>
          </cell>
          <cell r="L780">
            <v>1.144</v>
          </cell>
          <cell r="M780">
            <v>0.183</v>
          </cell>
          <cell r="N780">
            <v>0.457</v>
          </cell>
          <cell r="O780">
            <v>1.451</v>
          </cell>
          <cell r="P780">
            <v>3.482</v>
          </cell>
          <cell r="Q780">
            <v>1.685</v>
          </cell>
          <cell r="R780">
            <v>21.508</v>
          </cell>
          <cell r="S780">
            <v>4.699</v>
          </cell>
          <cell r="T780">
            <v>0.074</v>
          </cell>
          <cell r="U780">
            <v>0.008</v>
          </cell>
          <cell r="V780">
            <v>0.107</v>
          </cell>
          <cell r="W780">
            <v>0.04</v>
          </cell>
          <cell r="X780">
            <v>0.059</v>
          </cell>
          <cell r="Y780">
            <v>0.01</v>
          </cell>
          <cell r="Z780">
            <v>0.004</v>
          </cell>
          <cell r="AA780">
            <v>0</v>
          </cell>
          <cell r="AB780">
            <v>0.022</v>
          </cell>
          <cell r="AC780">
            <v>0.058</v>
          </cell>
          <cell r="AD780">
            <v>0.045</v>
          </cell>
          <cell r="AE780">
            <v>0.084</v>
          </cell>
          <cell r="AF780">
            <v>0.512</v>
          </cell>
        </row>
        <row r="781">
          <cell r="A781" t="str">
            <v>151981</v>
          </cell>
          <cell r="B781" t="str">
            <v>IID</v>
          </cell>
          <cell r="C781" t="str">
            <v>IID</v>
          </cell>
          <cell r="D781">
            <v>15</v>
          </cell>
          <cell r="E781">
            <v>1981</v>
          </cell>
          <cell r="F781">
            <v>3.713</v>
          </cell>
          <cell r="G781">
            <v>0.502</v>
          </cell>
          <cell r="H781">
            <v>3.13</v>
          </cell>
          <cell r="I781">
            <v>1.294</v>
          </cell>
          <cell r="J781">
            <v>4.705</v>
          </cell>
          <cell r="K781">
            <v>0.202</v>
          </cell>
          <cell r="L781">
            <v>1.144</v>
          </cell>
          <cell r="M781">
            <v>0.184</v>
          </cell>
          <cell r="N781">
            <v>0.468</v>
          </cell>
          <cell r="O781">
            <v>1.466</v>
          </cell>
          <cell r="P781">
            <v>3.514</v>
          </cell>
          <cell r="Q781">
            <v>1.705</v>
          </cell>
          <cell r="R781">
            <v>22.026</v>
          </cell>
          <cell r="S781">
            <v>4.907</v>
          </cell>
          <cell r="T781">
            <v>0.11</v>
          </cell>
          <cell r="U781">
            <v>0.004</v>
          </cell>
          <cell r="V781">
            <v>0.109</v>
          </cell>
          <cell r="W781">
            <v>0.041</v>
          </cell>
          <cell r="X781">
            <v>0.246</v>
          </cell>
          <cell r="Y781">
            <v>0.004</v>
          </cell>
          <cell r="Z781">
            <v>0.001</v>
          </cell>
          <cell r="AA781">
            <v>0.002</v>
          </cell>
          <cell r="AB781">
            <v>0.011</v>
          </cell>
          <cell r="AC781">
            <v>0.017</v>
          </cell>
          <cell r="AD781">
            <v>0.043</v>
          </cell>
          <cell r="AE781">
            <v>0.022</v>
          </cell>
          <cell r="AF781">
            <v>0.61</v>
          </cell>
        </row>
        <row r="782">
          <cell r="A782" t="str">
            <v>151982</v>
          </cell>
          <cell r="B782" t="str">
            <v>IID</v>
          </cell>
          <cell r="C782" t="str">
            <v>IID</v>
          </cell>
          <cell r="D782">
            <v>15</v>
          </cell>
          <cell r="E782">
            <v>1982</v>
          </cell>
          <cell r="F782">
            <v>3.833</v>
          </cell>
          <cell r="G782">
            <v>0.507</v>
          </cell>
          <cell r="H782">
            <v>3.239</v>
          </cell>
          <cell r="I782">
            <v>1.334</v>
          </cell>
          <cell r="J782">
            <v>4.814</v>
          </cell>
          <cell r="K782">
            <v>0.202</v>
          </cell>
          <cell r="L782">
            <v>1.149</v>
          </cell>
          <cell r="M782">
            <v>0.199</v>
          </cell>
          <cell r="N782">
            <v>0.477</v>
          </cell>
          <cell r="O782">
            <v>1.478</v>
          </cell>
          <cell r="P782">
            <v>3.571</v>
          </cell>
          <cell r="Q782">
            <v>1.722</v>
          </cell>
          <cell r="R782">
            <v>22.526</v>
          </cell>
          <cell r="S782">
            <v>5.016</v>
          </cell>
          <cell r="T782">
            <v>0.14</v>
          </cell>
          <cell r="U782">
            <v>0.006</v>
          </cell>
          <cell r="V782">
            <v>0.12</v>
          </cell>
          <cell r="W782">
            <v>0.045</v>
          </cell>
          <cell r="X782">
            <v>0.154</v>
          </cell>
          <cell r="Y782">
            <v>0</v>
          </cell>
          <cell r="Z782">
            <v>0.006</v>
          </cell>
          <cell r="AA782">
            <v>0.014</v>
          </cell>
          <cell r="AB782">
            <v>0.009</v>
          </cell>
          <cell r="AC782">
            <v>0.014</v>
          </cell>
          <cell r="AD782">
            <v>0.071</v>
          </cell>
          <cell r="AE782">
            <v>0.021</v>
          </cell>
          <cell r="AF782">
            <v>0.602</v>
          </cell>
        </row>
        <row r="783">
          <cell r="A783" t="str">
            <v>151983</v>
          </cell>
          <cell r="B783" t="str">
            <v>IID</v>
          </cell>
          <cell r="C783" t="str">
            <v>IID</v>
          </cell>
          <cell r="D783">
            <v>15</v>
          </cell>
          <cell r="E783">
            <v>1983</v>
          </cell>
          <cell r="F783">
            <v>3.891</v>
          </cell>
          <cell r="G783">
            <v>0.528</v>
          </cell>
          <cell r="H783">
            <v>3.385</v>
          </cell>
          <cell r="I783">
            <v>1.388</v>
          </cell>
          <cell r="J783">
            <v>4.91</v>
          </cell>
          <cell r="K783">
            <v>0.202</v>
          </cell>
          <cell r="L783">
            <v>1.171</v>
          </cell>
          <cell r="M783">
            <v>0.204</v>
          </cell>
          <cell r="N783">
            <v>0.487</v>
          </cell>
          <cell r="O783">
            <v>1.503</v>
          </cell>
          <cell r="P783">
            <v>3.614</v>
          </cell>
          <cell r="Q783">
            <v>1.807</v>
          </cell>
          <cell r="R783">
            <v>23.091</v>
          </cell>
          <cell r="S783">
            <v>5.112</v>
          </cell>
          <cell r="T783">
            <v>0.081</v>
          </cell>
          <cell r="U783">
            <v>0.022</v>
          </cell>
          <cell r="V783">
            <v>0.157</v>
          </cell>
          <cell r="W783">
            <v>0.059</v>
          </cell>
          <cell r="X783">
            <v>0.145</v>
          </cell>
          <cell r="Y783">
            <v>0.001</v>
          </cell>
          <cell r="Z783">
            <v>0.023</v>
          </cell>
          <cell r="AA783">
            <v>0.005</v>
          </cell>
          <cell r="AB783">
            <v>0.011</v>
          </cell>
          <cell r="AC783">
            <v>0.028</v>
          </cell>
          <cell r="AD783">
            <v>0.058</v>
          </cell>
          <cell r="AE783">
            <v>0.088</v>
          </cell>
          <cell r="AF783">
            <v>0.678</v>
          </cell>
        </row>
        <row r="784">
          <cell r="A784" t="str">
            <v>151984</v>
          </cell>
          <cell r="B784" t="str">
            <v>IID</v>
          </cell>
          <cell r="C784" t="str">
            <v>IID</v>
          </cell>
          <cell r="D784">
            <v>15</v>
          </cell>
          <cell r="E784">
            <v>1984</v>
          </cell>
          <cell r="F784">
            <v>3.9</v>
          </cell>
          <cell r="G784">
            <v>0.539</v>
          </cell>
          <cell r="H784">
            <v>3.437</v>
          </cell>
          <cell r="I784">
            <v>1.406</v>
          </cell>
          <cell r="J784">
            <v>4.923</v>
          </cell>
          <cell r="K784">
            <v>0.202</v>
          </cell>
          <cell r="L784">
            <v>1.186</v>
          </cell>
          <cell r="M784">
            <v>0.206</v>
          </cell>
          <cell r="N784">
            <v>0.502</v>
          </cell>
          <cell r="O784">
            <v>1.521</v>
          </cell>
          <cell r="P784">
            <v>3.648</v>
          </cell>
          <cell r="Q784">
            <v>1.813</v>
          </cell>
          <cell r="R784">
            <v>23.285</v>
          </cell>
          <cell r="S784">
            <v>5.125</v>
          </cell>
          <cell r="T784">
            <v>0.034</v>
          </cell>
          <cell r="U784">
            <v>0.012</v>
          </cell>
          <cell r="V784">
            <v>0.065</v>
          </cell>
          <cell r="W784">
            <v>0.024</v>
          </cell>
          <cell r="X784">
            <v>0.068</v>
          </cell>
          <cell r="Y784">
            <v>0</v>
          </cell>
          <cell r="Z784">
            <v>0.016</v>
          </cell>
          <cell r="AA784">
            <v>0.002</v>
          </cell>
          <cell r="AB784">
            <v>0.015</v>
          </cell>
          <cell r="AC784">
            <v>0.02</v>
          </cell>
          <cell r="AD784">
            <v>0.051</v>
          </cell>
          <cell r="AE784">
            <v>0.01</v>
          </cell>
          <cell r="AF784">
            <v>0.319</v>
          </cell>
        </row>
        <row r="785">
          <cell r="A785" t="str">
            <v>151985</v>
          </cell>
          <cell r="B785" t="str">
            <v>IID</v>
          </cell>
          <cell r="C785" t="str">
            <v>IID</v>
          </cell>
          <cell r="D785">
            <v>15</v>
          </cell>
          <cell r="E785">
            <v>1985</v>
          </cell>
          <cell r="F785">
            <v>3.915</v>
          </cell>
          <cell r="G785">
            <v>0.55</v>
          </cell>
          <cell r="H785">
            <v>3.514</v>
          </cell>
          <cell r="I785">
            <v>1.434</v>
          </cell>
          <cell r="J785">
            <v>4.992</v>
          </cell>
          <cell r="K785">
            <v>0.208</v>
          </cell>
          <cell r="L785">
            <v>1.192</v>
          </cell>
          <cell r="M785">
            <v>0.207</v>
          </cell>
          <cell r="N785">
            <v>0.53</v>
          </cell>
          <cell r="O785">
            <v>1.589</v>
          </cell>
          <cell r="P785">
            <v>3.709</v>
          </cell>
          <cell r="Q785">
            <v>1.952</v>
          </cell>
          <cell r="R785">
            <v>23.792</v>
          </cell>
          <cell r="S785">
            <v>5.2</v>
          </cell>
          <cell r="T785">
            <v>0.043</v>
          </cell>
          <cell r="U785">
            <v>0.012</v>
          </cell>
          <cell r="V785">
            <v>0.091</v>
          </cell>
          <cell r="W785">
            <v>0.034</v>
          </cell>
          <cell r="X785">
            <v>0.129</v>
          </cell>
          <cell r="Y785">
            <v>0.013</v>
          </cell>
          <cell r="Z785">
            <v>0.007</v>
          </cell>
          <cell r="AA785">
            <v>0.001</v>
          </cell>
          <cell r="AB785">
            <v>0.028</v>
          </cell>
          <cell r="AC785">
            <v>0.072</v>
          </cell>
          <cell r="AD785">
            <v>0.079</v>
          </cell>
          <cell r="AE785">
            <v>0.143</v>
          </cell>
          <cell r="AF785">
            <v>0.652</v>
          </cell>
        </row>
        <row r="786">
          <cell r="A786" t="str">
            <v>151986</v>
          </cell>
          <cell r="B786" t="str">
            <v>IID</v>
          </cell>
          <cell r="C786" t="str">
            <v>IID</v>
          </cell>
          <cell r="D786">
            <v>15</v>
          </cell>
          <cell r="E786">
            <v>1986</v>
          </cell>
          <cell r="F786">
            <v>3.972</v>
          </cell>
          <cell r="G786">
            <v>0.563</v>
          </cell>
          <cell r="H786">
            <v>3.599</v>
          </cell>
          <cell r="I786">
            <v>1.465</v>
          </cell>
          <cell r="J786">
            <v>5.111</v>
          </cell>
          <cell r="K786">
            <v>0.211</v>
          </cell>
          <cell r="L786">
            <v>1.206</v>
          </cell>
          <cell r="M786">
            <v>0.208</v>
          </cell>
          <cell r="N786">
            <v>0.544</v>
          </cell>
          <cell r="O786">
            <v>1.669</v>
          </cell>
          <cell r="P786">
            <v>3.766</v>
          </cell>
          <cell r="Q786">
            <v>1.971</v>
          </cell>
          <cell r="R786">
            <v>24.284</v>
          </cell>
          <cell r="S786">
            <v>5.322</v>
          </cell>
          <cell r="T786">
            <v>0.089</v>
          </cell>
          <cell r="U786">
            <v>0.014</v>
          </cell>
          <cell r="V786">
            <v>0.101</v>
          </cell>
          <cell r="W786">
            <v>0.038</v>
          </cell>
          <cell r="X786">
            <v>0.184</v>
          </cell>
          <cell r="Y786">
            <v>0.005</v>
          </cell>
          <cell r="Z786">
            <v>0.015</v>
          </cell>
          <cell r="AA786">
            <v>0.001</v>
          </cell>
          <cell r="AB786">
            <v>0.014</v>
          </cell>
          <cell r="AC786">
            <v>0.084</v>
          </cell>
          <cell r="AD786">
            <v>0.079</v>
          </cell>
          <cell r="AE786">
            <v>0.024</v>
          </cell>
          <cell r="AF786">
            <v>0.647</v>
          </cell>
        </row>
        <row r="787">
          <cell r="A787" t="str">
            <v>151987</v>
          </cell>
          <cell r="B787" t="str">
            <v>IID</v>
          </cell>
          <cell r="C787" t="str">
            <v>IID</v>
          </cell>
          <cell r="D787">
            <v>15</v>
          </cell>
          <cell r="E787">
            <v>1987</v>
          </cell>
          <cell r="F787">
            <v>4.015</v>
          </cell>
          <cell r="G787">
            <v>0.57</v>
          </cell>
          <cell r="H787">
            <v>3.643</v>
          </cell>
          <cell r="I787">
            <v>1.48</v>
          </cell>
          <cell r="J787">
            <v>5.203</v>
          </cell>
          <cell r="K787">
            <v>0.211</v>
          </cell>
          <cell r="L787">
            <v>1.231</v>
          </cell>
          <cell r="M787">
            <v>0.224</v>
          </cell>
          <cell r="N787">
            <v>0.615</v>
          </cell>
          <cell r="O787">
            <v>1.778</v>
          </cell>
          <cell r="P787">
            <v>3.805</v>
          </cell>
          <cell r="Q787">
            <v>1.991</v>
          </cell>
          <cell r="R787">
            <v>24.766</v>
          </cell>
          <cell r="S787">
            <v>5.414000000000001</v>
          </cell>
          <cell r="T787">
            <v>0.078</v>
          </cell>
          <cell r="U787">
            <v>0.009</v>
          </cell>
          <cell r="V787">
            <v>0.061</v>
          </cell>
          <cell r="W787">
            <v>0.023</v>
          </cell>
          <cell r="X787">
            <v>0.164</v>
          </cell>
          <cell r="Y787">
            <v>0.001</v>
          </cell>
          <cell r="Z787">
            <v>0.027</v>
          </cell>
          <cell r="AA787">
            <v>0.016</v>
          </cell>
          <cell r="AB787">
            <v>0.071</v>
          </cell>
          <cell r="AC787">
            <v>0.113</v>
          </cell>
          <cell r="AD787">
            <v>0.062</v>
          </cell>
          <cell r="AE787">
            <v>0.026</v>
          </cell>
          <cell r="AF787">
            <v>0.651</v>
          </cell>
        </row>
        <row r="788">
          <cell r="A788" t="str">
            <v>151988</v>
          </cell>
          <cell r="B788" t="str">
            <v>IID</v>
          </cell>
          <cell r="C788" t="str">
            <v>IID</v>
          </cell>
          <cell r="D788">
            <v>15</v>
          </cell>
          <cell r="E788">
            <v>1988</v>
          </cell>
          <cell r="F788">
            <v>4.061</v>
          </cell>
          <cell r="G788">
            <v>0.581</v>
          </cell>
          <cell r="H788">
            <v>3.724</v>
          </cell>
          <cell r="I788">
            <v>1.509</v>
          </cell>
          <cell r="J788">
            <v>5.324</v>
          </cell>
          <cell r="K788">
            <v>0.211</v>
          </cell>
          <cell r="L788">
            <v>1.274</v>
          </cell>
          <cell r="M788">
            <v>0.243</v>
          </cell>
          <cell r="N788">
            <v>0.656</v>
          </cell>
          <cell r="O788">
            <v>1.914</v>
          </cell>
          <cell r="P788">
            <v>3.876</v>
          </cell>
          <cell r="Q788">
            <v>2.046</v>
          </cell>
          <cell r="R788">
            <v>25.418</v>
          </cell>
          <cell r="S788">
            <v>5.535</v>
          </cell>
          <cell r="T788">
            <v>0.084</v>
          </cell>
          <cell r="U788">
            <v>0.012</v>
          </cell>
          <cell r="V788">
            <v>0.101</v>
          </cell>
          <cell r="W788">
            <v>0.038</v>
          </cell>
          <cell r="X788">
            <v>0.197</v>
          </cell>
          <cell r="Y788">
            <v>0.004</v>
          </cell>
          <cell r="Z788">
            <v>0.044</v>
          </cell>
          <cell r="AA788">
            <v>0.019</v>
          </cell>
          <cell r="AB788">
            <v>0.041</v>
          </cell>
          <cell r="AC788">
            <v>0.141</v>
          </cell>
          <cell r="AD788">
            <v>0.098</v>
          </cell>
          <cell r="AE788">
            <v>0.061</v>
          </cell>
          <cell r="AF788">
            <v>0.842</v>
          </cell>
        </row>
        <row r="789">
          <cell r="A789" t="str">
            <v>151989</v>
          </cell>
          <cell r="B789" t="str">
            <v>IID</v>
          </cell>
          <cell r="C789" t="str">
            <v>IID</v>
          </cell>
          <cell r="D789">
            <v>15</v>
          </cell>
          <cell r="E789">
            <v>1989</v>
          </cell>
          <cell r="F789">
            <v>4.092</v>
          </cell>
          <cell r="G789">
            <v>0.586</v>
          </cell>
          <cell r="H789">
            <v>3.848</v>
          </cell>
          <cell r="I789">
            <v>1.553</v>
          </cell>
          <cell r="J789">
            <v>5.456</v>
          </cell>
          <cell r="K789">
            <v>0.211</v>
          </cell>
          <cell r="L789">
            <v>1.326</v>
          </cell>
          <cell r="M789">
            <v>0.248</v>
          </cell>
          <cell r="N789">
            <v>0.737</v>
          </cell>
          <cell r="O789">
            <v>2.03</v>
          </cell>
          <cell r="P789">
            <v>4.005</v>
          </cell>
          <cell r="Q789">
            <v>2.092</v>
          </cell>
          <cell r="R789">
            <v>26.183</v>
          </cell>
          <cell r="S789">
            <v>5.667000000000001</v>
          </cell>
          <cell r="T789">
            <v>0.073</v>
          </cell>
          <cell r="U789">
            <v>0.007</v>
          </cell>
          <cell r="V789">
            <v>0.146</v>
          </cell>
          <cell r="W789">
            <v>0.054</v>
          </cell>
          <cell r="X789">
            <v>0.216</v>
          </cell>
          <cell r="Y789">
            <v>0</v>
          </cell>
          <cell r="Z789">
            <v>0.054</v>
          </cell>
          <cell r="AA789">
            <v>0.005</v>
          </cell>
          <cell r="AB789">
            <v>0.081</v>
          </cell>
          <cell r="AC789">
            <v>0.121</v>
          </cell>
          <cell r="AD789">
            <v>0.158</v>
          </cell>
          <cell r="AE789">
            <v>0.052</v>
          </cell>
          <cell r="AF789">
            <v>0.967</v>
          </cell>
        </row>
        <row r="790">
          <cell r="A790" t="str">
            <v>151990</v>
          </cell>
          <cell r="B790" t="str">
            <v>IID</v>
          </cell>
          <cell r="C790" t="str">
            <v>IID</v>
          </cell>
          <cell r="D790">
            <v>15</v>
          </cell>
          <cell r="E790">
            <v>1990</v>
          </cell>
          <cell r="F790">
            <v>4.204</v>
          </cell>
          <cell r="G790">
            <v>0.591</v>
          </cell>
          <cell r="H790">
            <v>3.967</v>
          </cell>
          <cell r="I790">
            <v>1.596</v>
          </cell>
          <cell r="J790">
            <v>5.787</v>
          </cell>
          <cell r="K790">
            <v>0.211</v>
          </cell>
          <cell r="L790">
            <v>1.42</v>
          </cell>
          <cell r="M790">
            <v>0.252</v>
          </cell>
          <cell r="N790">
            <v>0.76</v>
          </cell>
          <cell r="O790">
            <v>2.074</v>
          </cell>
          <cell r="P790">
            <v>4.054</v>
          </cell>
          <cell r="Q790">
            <v>2.142</v>
          </cell>
          <cell r="R790">
            <v>27.058</v>
          </cell>
          <cell r="S790">
            <v>5.998</v>
          </cell>
          <cell r="T790">
            <v>0.158</v>
          </cell>
          <cell r="U790">
            <v>0.007</v>
          </cell>
          <cell r="V790">
            <v>0.142</v>
          </cell>
          <cell r="W790">
            <v>0.053</v>
          </cell>
          <cell r="X790">
            <v>0.42</v>
          </cell>
          <cell r="Y790">
            <v>0</v>
          </cell>
          <cell r="Z790">
            <v>0.097</v>
          </cell>
          <cell r="AA790">
            <v>0.004</v>
          </cell>
          <cell r="AB790">
            <v>0.023</v>
          </cell>
          <cell r="AC790">
            <v>0.05</v>
          </cell>
          <cell r="AD790">
            <v>0.081</v>
          </cell>
          <cell r="AE790">
            <v>0.059</v>
          </cell>
          <cell r="AF790">
            <v>1.097</v>
          </cell>
        </row>
        <row r="791">
          <cell r="A791" t="str">
            <v>151991</v>
          </cell>
          <cell r="B791" t="str">
            <v>IID</v>
          </cell>
          <cell r="C791" t="str">
            <v>IID</v>
          </cell>
          <cell r="D791">
            <v>15</v>
          </cell>
          <cell r="E791">
            <v>1991</v>
          </cell>
          <cell r="F791">
            <v>4.3</v>
          </cell>
          <cell r="G791">
            <v>0.6</v>
          </cell>
          <cell r="H791">
            <v>4.25</v>
          </cell>
          <cell r="I791">
            <v>1.7</v>
          </cell>
          <cell r="J791">
            <v>6.1</v>
          </cell>
          <cell r="K791">
            <v>0.211</v>
          </cell>
          <cell r="L791">
            <v>1.5</v>
          </cell>
          <cell r="M791">
            <v>0.275</v>
          </cell>
          <cell r="N791">
            <v>0.8</v>
          </cell>
          <cell r="O791">
            <v>2.149</v>
          </cell>
          <cell r="P791">
            <v>4.189</v>
          </cell>
          <cell r="Q791">
            <v>2.2</v>
          </cell>
          <cell r="R791">
            <v>28.274</v>
          </cell>
          <cell r="S791">
            <v>6.311</v>
          </cell>
          <cell r="T791">
            <v>0.147</v>
          </cell>
          <cell r="U791">
            <v>0.011</v>
          </cell>
          <cell r="V791">
            <v>0.309</v>
          </cell>
          <cell r="W791">
            <v>0.116</v>
          </cell>
          <cell r="X791">
            <v>0.408</v>
          </cell>
          <cell r="Y791">
            <v>0.002</v>
          </cell>
          <cell r="Z791">
            <v>0.082</v>
          </cell>
          <cell r="AA791">
            <v>0.023</v>
          </cell>
          <cell r="AB791">
            <v>0.04</v>
          </cell>
          <cell r="AC791">
            <v>0.083</v>
          </cell>
          <cell r="AD791">
            <v>0.17</v>
          </cell>
          <cell r="AE791">
            <v>0.066</v>
          </cell>
          <cell r="AF791">
            <v>1.458</v>
          </cell>
        </row>
        <row r="792">
          <cell r="A792" t="str">
            <v>151992</v>
          </cell>
          <cell r="B792" t="str">
            <v>IID</v>
          </cell>
          <cell r="C792" t="str">
            <v>IID</v>
          </cell>
          <cell r="D792">
            <v>15</v>
          </cell>
          <cell r="E792">
            <v>1992</v>
          </cell>
          <cell r="F792">
            <v>4.376</v>
          </cell>
          <cell r="G792">
            <v>0.627</v>
          </cell>
          <cell r="H792">
            <v>4.404</v>
          </cell>
          <cell r="I792">
            <v>1.755</v>
          </cell>
          <cell r="J792">
            <v>6.202</v>
          </cell>
          <cell r="K792">
            <v>0.211</v>
          </cell>
          <cell r="L792">
            <v>1.58</v>
          </cell>
          <cell r="M792">
            <v>0.352</v>
          </cell>
          <cell r="N792">
            <v>0.83</v>
          </cell>
          <cell r="O792">
            <v>2.149</v>
          </cell>
          <cell r="P792">
            <v>4.825</v>
          </cell>
          <cell r="Q792">
            <v>2.23</v>
          </cell>
          <cell r="R792">
            <v>29.541</v>
          </cell>
          <cell r="S792">
            <v>6.413</v>
          </cell>
          <cell r="T792">
            <v>0.131</v>
          </cell>
          <cell r="U792">
            <v>0.03</v>
          </cell>
          <cell r="V792">
            <v>0.183</v>
          </cell>
          <cell r="W792">
            <v>0.068</v>
          </cell>
          <cell r="X792">
            <v>0.203</v>
          </cell>
          <cell r="Y792">
            <v>0</v>
          </cell>
          <cell r="Z792">
            <v>0.083</v>
          </cell>
          <cell r="AA792">
            <v>0.077</v>
          </cell>
          <cell r="AB792">
            <v>0.03</v>
          </cell>
          <cell r="AC792">
            <v>0.006</v>
          </cell>
          <cell r="AD792">
            <v>0.675</v>
          </cell>
          <cell r="AE792">
            <v>0.04</v>
          </cell>
          <cell r="AF792">
            <v>1.526</v>
          </cell>
        </row>
        <row r="793">
          <cell r="A793" t="str">
            <v>151993</v>
          </cell>
          <cell r="B793" t="str">
            <v>IID</v>
          </cell>
          <cell r="C793" t="str">
            <v>IID</v>
          </cell>
          <cell r="D793">
            <v>15</v>
          </cell>
          <cell r="E793">
            <v>1993</v>
          </cell>
          <cell r="F793">
            <v>4.387</v>
          </cell>
          <cell r="G793">
            <v>0.637</v>
          </cell>
          <cell r="H793">
            <v>4.951</v>
          </cell>
          <cell r="I793">
            <v>1.958</v>
          </cell>
          <cell r="J793">
            <v>6.278</v>
          </cell>
          <cell r="K793">
            <v>0.211</v>
          </cell>
          <cell r="L793">
            <v>1.694</v>
          </cell>
          <cell r="M793">
            <v>0.392</v>
          </cell>
          <cell r="N793">
            <v>0.868</v>
          </cell>
          <cell r="O793">
            <v>2.16</v>
          </cell>
          <cell r="P793">
            <v>4.962</v>
          </cell>
          <cell r="Q793">
            <v>2.243</v>
          </cell>
          <cell r="R793">
            <v>30.74</v>
          </cell>
          <cell r="S793">
            <v>6.489</v>
          </cell>
          <cell r="T793">
            <v>0.071</v>
          </cell>
          <cell r="U793">
            <v>0.013</v>
          </cell>
          <cell r="V793">
            <v>0.579</v>
          </cell>
          <cell r="W793">
            <v>0.217</v>
          </cell>
          <cell r="X793">
            <v>0.183</v>
          </cell>
          <cell r="Y793">
            <v>0.001</v>
          </cell>
          <cell r="Z793">
            <v>0.117</v>
          </cell>
          <cell r="AA793">
            <v>0.04</v>
          </cell>
          <cell r="AB793">
            <v>0.038</v>
          </cell>
          <cell r="AC793">
            <v>0.023</v>
          </cell>
          <cell r="AD793">
            <v>0.181</v>
          </cell>
          <cell r="AE793">
            <v>0.023</v>
          </cell>
          <cell r="AF793">
            <v>1.483</v>
          </cell>
        </row>
        <row r="794">
          <cell r="A794" t="str">
            <v>151994</v>
          </cell>
          <cell r="B794" t="str">
            <v>IID</v>
          </cell>
          <cell r="C794" t="str">
            <v>IID</v>
          </cell>
          <cell r="D794">
            <v>15</v>
          </cell>
          <cell r="E794">
            <v>1994</v>
          </cell>
          <cell r="F794">
            <v>4.387</v>
          </cell>
          <cell r="G794">
            <v>0.654</v>
          </cell>
          <cell r="H794">
            <v>5.116</v>
          </cell>
          <cell r="I794">
            <v>2.017</v>
          </cell>
          <cell r="J794">
            <v>6.304</v>
          </cell>
          <cell r="K794">
            <v>0.211</v>
          </cell>
          <cell r="L794">
            <v>1.778</v>
          </cell>
          <cell r="M794">
            <v>0.631</v>
          </cell>
          <cell r="N794">
            <v>0.877</v>
          </cell>
          <cell r="O794">
            <v>2.17</v>
          </cell>
          <cell r="P794">
            <v>5.762</v>
          </cell>
          <cell r="Q794">
            <v>2.244</v>
          </cell>
          <cell r="R794">
            <v>32.15</v>
          </cell>
          <cell r="S794">
            <v>6.515000000000001</v>
          </cell>
          <cell r="T794">
            <v>0.048</v>
          </cell>
          <cell r="U794">
            <v>0.02</v>
          </cell>
          <cell r="V794">
            <v>0.198</v>
          </cell>
          <cell r="W794">
            <v>0.074</v>
          </cell>
          <cell r="X794">
            <v>0.138</v>
          </cell>
          <cell r="Y794">
            <v>0</v>
          </cell>
          <cell r="Z794">
            <v>0.088</v>
          </cell>
          <cell r="AA794">
            <v>0.239</v>
          </cell>
          <cell r="AB794">
            <v>0.01</v>
          </cell>
          <cell r="AC794">
            <v>0.02</v>
          </cell>
          <cell r="AD794">
            <v>0.846</v>
          </cell>
          <cell r="AE794">
            <v>0.014</v>
          </cell>
          <cell r="AF794">
            <v>1.695</v>
          </cell>
        </row>
        <row r="795">
          <cell r="A795" t="str">
            <v>151995</v>
          </cell>
          <cell r="B795" t="str">
            <v>IID</v>
          </cell>
          <cell r="C795" t="str">
            <v>IID</v>
          </cell>
          <cell r="D795">
            <v>15</v>
          </cell>
          <cell r="E795">
            <v>1995</v>
          </cell>
          <cell r="F795">
            <v>4.387</v>
          </cell>
          <cell r="G795">
            <v>0.673</v>
          </cell>
          <cell r="H795">
            <v>5.166</v>
          </cell>
          <cell r="I795">
            <v>2.033</v>
          </cell>
          <cell r="J795">
            <v>6.304</v>
          </cell>
          <cell r="K795">
            <v>0.278</v>
          </cell>
          <cell r="L795">
            <v>1.827</v>
          </cell>
          <cell r="M795">
            <v>0.706</v>
          </cell>
          <cell r="N795">
            <v>0.935</v>
          </cell>
          <cell r="O795">
            <v>2.179</v>
          </cell>
          <cell r="P795">
            <v>5.861</v>
          </cell>
          <cell r="Q795">
            <v>2.266</v>
          </cell>
          <cell r="R795">
            <v>32.614</v>
          </cell>
          <cell r="S795">
            <v>6.582000000000001</v>
          </cell>
          <cell r="T795">
            <v>0.065</v>
          </cell>
          <cell r="U795">
            <v>0.023</v>
          </cell>
          <cell r="V795">
            <v>0.086</v>
          </cell>
          <cell r="W795">
            <v>0.032</v>
          </cell>
          <cell r="X795">
            <v>0.084</v>
          </cell>
          <cell r="Y795">
            <v>0.095</v>
          </cell>
          <cell r="Z795">
            <v>0.052</v>
          </cell>
          <cell r="AA795">
            <v>0.076</v>
          </cell>
          <cell r="AB795">
            <v>0.058</v>
          </cell>
          <cell r="AC795">
            <v>0.02</v>
          </cell>
          <cell r="AD795">
            <v>0.15</v>
          </cell>
          <cell r="AE795">
            <v>0.035</v>
          </cell>
          <cell r="AF795">
            <v>0.777</v>
          </cell>
        </row>
        <row r="796">
          <cell r="A796" t="str">
            <v>151996</v>
          </cell>
          <cell r="B796" t="str">
            <v>IID</v>
          </cell>
          <cell r="C796" t="str">
            <v>IID</v>
          </cell>
          <cell r="D796">
            <v>15</v>
          </cell>
          <cell r="E796">
            <v>1996</v>
          </cell>
          <cell r="F796">
            <v>4.387</v>
          </cell>
          <cell r="G796">
            <v>0.677</v>
          </cell>
          <cell r="H796">
            <v>5.239</v>
          </cell>
          <cell r="I796">
            <v>2.057</v>
          </cell>
          <cell r="J796">
            <v>6.304</v>
          </cell>
          <cell r="K796">
            <v>0.287</v>
          </cell>
          <cell r="L796">
            <v>2.145</v>
          </cell>
          <cell r="M796">
            <v>0.717</v>
          </cell>
          <cell r="N796">
            <v>0.945</v>
          </cell>
          <cell r="O796">
            <v>2.208</v>
          </cell>
          <cell r="P796">
            <v>5.873</v>
          </cell>
          <cell r="Q796">
            <v>2.27</v>
          </cell>
          <cell r="R796">
            <v>33.108</v>
          </cell>
          <cell r="S796">
            <v>6.591</v>
          </cell>
          <cell r="T796">
            <v>0.053</v>
          </cell>
          <cell r="U796">
            <v>0.008</v>
          </cell>
          <cell r="V796">
            <v>0.112</v>
          </cell>
          <cell r="W796">
            <v>0.042</v>
          </cell>
          <cell r="X796">
            <v>0.051</v>
          </cell>
          <cell r="Y796">
            <v>0.014</v>
          </cell>
          <cell r="Z796">
            <v>0.322</v>
          </cell>
          <cell r="AA796">
            <v>0.01</v>
          </cell>
          <cell r="AB796">
            <v>0.01</v>
          </cell>
          <cell r="AC796">
            <v>0.042</v>
          </cell>
          <cell r="AD796">
            <v>0.067</v>
          </cell>
          <cell r="AE796">
            <v>0.02</v>
          </cell>
          <cell r="AF796">
            <v>0.751</v>
          </cell>
        </row>
        <row r="797">
          <cell r="A797" t="str">
            <v>151997</v>
          </cell>
          <cell r="B797" t="str">
            <v>IID</v>
          </cell>
          <cell r="C797" t="str">
            <v>IID</v>
          </cell>
          <cell r="D797">
            <v>15</v>
          </cell>
          <cell r="E797">
            <v>1997</v>
          </cell>
          <cell r="F797">
            <v>4.419</v>
          </cell>
          <cell r="G797">
            <v>0.687</v>
          </cell>
          <cell r="H797">
            <v>5.336</v>
          </cell>
          <cell r="I797">
            <v>2.078</v>
          </cell>
          <cell r="J797">
            <v>6.35</v>
          </cell>
          <cell r="K797">
            <v>0.31</v>
          </cell>
          <cell r="L797">
            <v>2.254</v>
          </cell>
          <cell r="M797">
            <v>0.722</v>
          </cell>
          <cell r="N797">
            <v>0.977</v>
          </cell>
          <cell r="O797">
            <v>2.208</v>
          </cell>
          <cell r="P797">
            <v>5.89</v>
          </cell>
          <cell r="Q797">
            <v>2.299</v>
          </cell>
          <cell r="R797">
            <v>33.53</v>
          </cell>
          <cell r="S797">
            <v>6.659999999999999</v>
          </cell>
          <cell r="T797">
            <v>0.051</v>
          </cell>
          <cell r="U797">
            <v>0.014</v>
          </cell>
          <cell r="V797">
            <v>0.064</v>
          </cell>
          <cell r="W797">
            <v>0.024</v>
          </cell>
          <cell r="X797">
            <v>0.118</v>
          </cell>
          <cell r="Y797">
            <v>0.03</v>
          </cell>
          <cell r="Z797">
            <v>0.114</v>
          </cell>
          <cell r="AA797">
            <v>0.005</v>
          </cell>
          <cell r="AB797">
            <v>0.075</v>
          </cell>
          <cell r="AC797">
            <v>0.002</v>
          </cell>
          <cell r="AD797">
            <v>0.075</v>
          </cell>
          <cell r="AE797">
            <v>0.031</v>
          </cell>
          <cell r="AF797">
            <v>0.601</v>
          </cell>
        </row>
        <row r="798">
          <cell r="A798" t="str">
            <v>151998</v>
          </cell>
          <cell r="B798" t="str">
            <v>IID</v>
          </cell>
          <cell r="C798" t="str">
            <v>IID</v>
          </cell>
          <cell r="D798">
            <v>15</v>
          </cell>
          <cell r="E798">
            <v>1998</v>
          </cell>
          <cell r="F798">
            <v>4.448</v>
          </cell>
          <cell r="G798">
            <v>0.697</v>
          </cell>
          <cell r="H798">
            <v>5.444</v>
          </cell>
          <cell r="I798">
            <v>2.101</v>
          </cell>
          <cell r="J798">
            <v>6.408</v>
          </cell>
          <cell r="K798">
            <v>0.325</v>
          </cell>
          <cell r="L798">
            <v>2.328</v>
          </cell>
          <cell r="M798">
            <v>0.745</v>
          </cell>
          <cell r="N798">
            <v>1.009</v>
          </cell>
          <cell r="O798">
            <v>2.25</v>
          </cell>
          <cell r="P798">
            <v>6.167</v>
          </cell>
          <cell r="Q798">
            <v>2.328</v>
          </cell>
          <cell r="R798">
            <v>34.247</v>
          </cell>
          <cell r="S798">
            <v>6.7330000000000005</v>
          </cell>
          <cell r="T798">
            <v>0.215</v>
          </cell>
          <cell r="U798">
            <v>0.015</v>
          </cell>
          <cell r="V798">
            <v>0.227</v>
          </cell>
          <cell r="W798">
            <v>0.058</v>
          </cell>
          <cell r="X798">
            <v>0.336</v>
          </cell>
          <cell r="Y798">
            <v>0.019</v>
          </cell>
          <cell r="Z798">
            <v>0.079</v>
          </cell>
          <cell r="AA798">
            <v>0.024</v>
          </cell>
          <cell r="AB798">
            <v>-0.009</v>
          </cell>
          <cell r="AC798">
            <v>0.069</v>
          </cell>
          <cell r="AD798">
            <v>0.34</v>
          </cell>
          <cell r="AE798">
            <v>0.063</v>
          </cell>
          <cell r="AF798">
            <v>1.435</v>
          </cell>
        </row>
        <row r="799">
          <cell r="A799" t="str">
            <v>151999</v>
          </cell>
          <cell r="B799" t="str">
            <v>IID</v>
          </cell>
          <cell r="C799" t="str">
            <v>IID</v>
          </cell>
          <cell r="D799">
            <v>15</v>
          </cell>
          <cell r="E799">
            <v>1999</v>
          </cell>
          <cell r="F799">
            <v>4.48</v>
          </cell>
          <cell r="G799">
            <v>0.708</v>
          </cell>
          <cell r="H799">
            <v>5.57</v>
          </cell>
          <cell r="I799">
            <v>2.128</v>
          </cell>
          <cell r="J799">
            <v>6.482</v>
          </cell>
          <cell r="K799">
            <v>0.346</v>
          </cell>
          <cell r="L799">
            <v>2.412</v>
          </cell>
          <cell r="M799">
            <v>0.772</v>
          </cell>
          <cell r="N799">
            <v>1.039</v>
          </cell>
          <cell r="O799">
            <v>2.299</v>
          </cell>
          <cell r="P799">
            <v>6.576</v>
          </cell>
          <cell r="Q799">
            <v>2.355</v>
          </cell>
          <cell r="R799">
            <v>35.168</v>
          </cell>
          <cell r="S799">
            <v>6.828</v>
          </cell>
          <cell r="T799">
            <v>0.119</v>
          </cell>
          <cell r="U799">
            <v>0.016</v>
          </cell>
          <cell r="V799">
            <v>0.173</v>
          </cell>
          <cell r="W799">
            <v>0.049</v>
          </cell>
          <cell r="X799">
            <v>0.201</v>
          </cell>
          <cell r="Y799">
            <v>0.027</v>
          </cell>
          <cell r="Z799">
            <v>0.09</v>
          </cell>
          <cell r="AA799">
            <v>0.027</v>
          </cell>
          <cell r="AB799">
            <v>0.031</v>
          </cell>
          <cell r="AC799">
            <v>0.067</v>
          </cell>
          <cell r="AD799">
            <v>0.477</v>
          </cell>
          <cell r="AE799">
            <v>0.048</v>
          </cell>
          <cell r="AF799">
            <v>1.325</v>
          </cell>
        </row>
        <row r="800">
          <cell r="A800" t="str">
            <v>152000</v>
          </cell>
          <cell r="B800" t="str">
            <v>IID</v>
          </cell>
          <cell r="C800" t="str">
            <v>IID</v>
          </cell>
          <cell r="D800">
            <v>15</v>
          </cell>
          <cell r="E800">
            <v>2000</v>
          </cell>
          <cell r="F800">
            <v>4.519</v>
          </cell>
          <cell r="G800">
            <v>0.72</v>
          </cell>
          <cell r="H800">
            <v>5.722</v>
          </cell>
          <cell r="I800">
            <v>2.164</v>
          </cell>
          <cell r="J800">
            <v>6.574</v>
          </cell>
          <cell r="K800">
            <v>0.371</v>
          </cell>
          <cell r="L800">
            <v>2.508</v>
          </cell>
          <cell r="M800">
            <v>0.803</v>
          </cell>
          <cell r="N800">
            <v>1.069</v>
          </cell>
          <cell r="O800">
            <v>2.346</v>
          </cell>
          <cell r="P800">
            <v>7.049</v>
          </cell>
          <cell r="Q800">
            <v>2.381</v>
          </cell>
          <cell r="R800">
            <v>36.224</v>
          </cell>
          <cell r="S800">
            <v>6.945</v>
          </cell>
          <cell r="T800">
            <v>0.13</v>
          </cell>
          <cell r="U800">
            <v>0.018</v>
          </cell>
          <cell r="V800">
            <v>0.201</v>
          </cell>
          <cell r="W800">
            <v>0.058</v>
          </cell>
          <cell r="X800">
            <v>0.219</v>
          </cell>
          <cell r="Y800">
            <v>0.03</v>
          </cell>
          <cell r="Z800">
            <v>0.102</v>
          </cell>
          <cell r="AA800">
            <v>0.031</v>
          </cell>
          <cell r="AB800">
            <v>0.03</v>
          </cell>
          <cell r="AC800">
            <v>0.065</v>
          </cell>
          <cell r="AD800">
            <v>0.544</v>
          </cell>
          <cell r="AE800">
            <v>0.049</v>
          </cell>
          <cell r="AF800">
            <v>1.477</v>
          </cell>
        </row>
        <row r="801">
          <cell r="A801" t="str">
            <v>152001</v>
          </cell>
          <cell r="B801" t="str">
            <v>IID</v>
          </cell>
          <cell r="C801" t="str">
            <v>IID</v>
          </cell>
          <cell r="D801">
            <v>15</v>
          </cell>
          <cell r="E801">
            <v>2001</v>
          </cell>
          <cell r="F801">
            <v>4.561</v>
          </cell>
          <cell r="G801">
            <v>0.733</v>
          </cell>
          <cell r="H801">
            <v>5.878</v>
          </cell>
          <cell r="I801">
            <v>2.203</v>
          </cell>
          <cell r="J801">
            <v>6.668</v>
          </cell>
          <cell r="K801">
            <v>0.383</v>
          </cell>
          <cell r="L801">
            <v>2.596</v>
          </cell>
          <cell r="M801">
            <v>0.831</v>
          </cell>
          <cell r="N801">
            <v>1.098</v>
          </cell>
          <cell r="O801">
            <v>2.469</v>
          </cell>
          <cell r="P801">
            <v>7.268</v>
          </cell>
          <cell r="Q801">
            <v>2.406</v>
          </cell>
          <cell r="R801">
            <v>37.094</v>
          </cell>
          <cell r="S801">
            <v>7.051</v>
          </cell>
          <cell r="T801">
            <v>0.137</v>
          </cell>
          <cell r="U801">
            <v>0.018</v>
          </cell>
          <cell r="V801">
            <v>0.208</v>
          </cell>
          <cell r="W801">
            <v>0.063</v>
          </cell>
          <cell r="X801">
            <v>0.222</v>
          </cell>
          <cell r="Y801">
            <v>0.017</v>
          </cell>
          <cell r="Z801">
            <v>0.095</v>
          </cell>
          <cell r="AA801">
            <v>0.029</v>
          </cell>
          <cell r="AB801">
            <v>0.03</v>
          </cell>
          <cell r="AC801">
            <v>0.144</v>
          </cell>
          <cell r="AD801">
            <v>0.294</v>
          </cell>
          <cell r="AE801">
            <v>0.05</v>
          </cell>
          <cell r="AF801">
            <v>1.306</v>
          </cell>
        </row>
        <row r="802">
          <cell r="A802" t="str">
            <v>152002</v>
          </cell>
          <cell r="B802" t="str">
            <v>IID</v>
          </cell>
          <cell r="C802" t="str">
            <v>IID</v>
          </cell>
          <cell r="D802">
            <v>15</v>
          </cell>
          <cell r="E802">
            <v>2002</v>
          </cell>
          <cell r="F802">
            <v>4.606</v>
          </cell>
          <cell r="G802">
            <v>0.745</v>
          </cell>
          <cell r="H802">
            <v>6.038</v>
          </cell>
          <cell r="I802">
            <v>2.245</v>
          </cell>
          <cell r="J802">
            <v>6.766</v>
          </cell>
          <cell r="K802">
            <v>0.394</v>
          </cell>
          <cell r="L802">
            <v>2.684</v>
          </cell>
          <cell r="M802">
            <v>0.859</v>
          </cell>
          <cell r="N802">
            <v>1.126</v>
          </cell>
          <cell r="O802">
            <v>2.561</v>
          </cell>
          <cell r="P802">
            <v>7.485</v>
          </cell>
          <cell r="Q802">
            <v>2.431</v>
          </cell>
          <cell r="R802">
            <v>37.94</v>
          </cell>
          <cell r="S802">
            <v>7.16</v>
          </cell>
          <cell r="T802">
            <v>0.142</v>
          </cell>
          <cell r="U802">
            <v>0.019</v>
          </cell>
          <cell r="V802">
            <v>0.214</v>
          </cell>
          <cell r="W802">
            <v>0.066</v>
          </cell>
          <cell r="X802">
            <v>0.223</v>
          </cell>
          <cell r="Y802">
            <v>0.017</v>
          </cell>
          <cell r="Z802">
            <v>0.095</v>
          </cell>
          <cell r="AA802">
            <v>0.029</v>
          </cell>
          <cell r="AB802">
            <v>0.029</v>
          </cell>
          <cell r="AC802">
            <v>0.114</v>
          </cell>
          <cell r="AD802">
            <v>0.296</v>
          </cell>
          <cell r="AE802">
            <v>0.052</v>
          </cell>
          <cell r="AF802">
            <v>1.296</v>
          </cell>
        </row>
        <row r="803">
          <cell r="A803" t="str">
            <v>152003</v>
          </cell>
          <cell r="B803" t="str">
            <v>IID</v>
          </cell>
          <cell r="C803" t="str">
            <v>IID</v>
          </cell>
          <cell r="D803">
            <v>15</v>
          </cell>
          <cell r="E803">
            <v>2003</v>
          </cell>
          <cell r="F803">
            <v>4.653</v>
          </cell>
          <cell r="G803">
            <v>0.757</v>
          </cell>
          <cell r="H803">
            <v>6.201</v>
          </cell>
          <cell r="I803">
            <v>2.29</v>
          </cell>
          <cell r="J803">
            <v>6.865</v>
          </cell>
          <cell r="K803">
            <v>0.405</v>
          </cell>
          <cell r="L803">
            <v>2.805</v>
          </cell>
          <cell r="M803">
            <v>0.898</v>
          </cell>
          <cell r="N803">
            <v>1.155</v>
          </cell>
          <cell r="O803">
            <v>2.68</v>
          </cell>
          <cell r="P803">
            <v>7.685</v>
          </cell>
          <cell r="Q803">
            <v>2.454</v>
          </cell>
          <cell r="R803">
            <v>38.846</v>
          </cell>
          <cell r="S803">
            <v>7.2700000000000005</v>
          </cell>
          <cell r="T803">
            <v>0.146</v>
          </cell>
          <cell r="U803">
            <v>0.02</v>
          </cell>
          <cell r="V803">
            <v>0.219</v>
          </cell>
          <cell r="W803">
            <v>0.069</v>
          </cell>
          <cell r="X803">
            <v>0.223</v>
          </cell>
          <cell r="Y803">
            <v>0.016</v>
          </cell>
          <cell r="Z803">
            <v>0.128</v>
          </cell>
          <cell r="AA803">
            <v>0.039</v>
          </cell>
          <cell r="AB803">
            <v>0.029</v>
          </cell>
          <cell r="AC803">
            <v>0.143</v>
          </cell>
          <cell r="AD803">
            <v>0.281</v>
          </cell>
          <cell r="AE803">
            <v>0.053</v>
          </cell>
          <cell r="AF803">
            <v>1.366</v>
          </cell>
        </row>
        <row r="804">
          <cell r="A804" t="str">
            <v>152004</v>
          </cell>
          <cell r="B804" t="str">
            <v>IID</v>
          </cell>
          <cell r="C804" t="str">
            <v>IID</v>
          </cell>
          <cell r="D804">
            <v>15</v>
          </cell>
          <cell r="E804">
            <v>2004</v>
          </cell>
          <cell r="F804">
            <v>4.701</v>
          </cell>
          <cell r="G804">
            <v>0.769</v>
          </cell>
          <cell r="H804">
            <v>6.366</v>
          </cell>
          <cell r="I804">
            <v>2.336</v>
          </cell>
          <cell r="J804">
            <v>6.965</v>
          </cell>
          <cell r="K804">
            <v>0.415</v>
          </cell>
          <cell r="L804">
            <v>2.928</v>
          </cell>
          <cell r="M804">
            <v>0.938</v>
          </cell>
          <cell r="N804">
            <v>1.183</v>
          </cell>
          <cell r="O804">
            <v>2.8</v>
          </cell>
          <cell r="P804">
            <v>7.885</v>
          </cell>
          <cell r="Q804">
            <v>2.477</v>
          </cell>
          <cell r="R804">
            <v>39.763</v>
          </cell>
          <cell r="S804">
            <v>7.38</v>
          </cell>
          <cell r="T804">
            <v>0.149</v>
          </cell>
          <cell r="U804">
            <v>0.02</v>
          </cell>
          <cell r="V804">
            <v>0.223</v>
          </cell>
          <cell r="W804">
            <v>0.072</v>
          </cell>
          <cell r="X804">
            <v>0.222</v>
          </cell>
          <cell r="Y804">
            <v>0.016</v>
          </cell>
          <cell r="Z804">
            <v>0.132</v>
          </cell>
          <cell r="AA804">
            <v>0.04</v>
          </cell>
          <cell r="AB804">
            <v>0.029</v>
          </cell>
          <cell r="AC804">
            <v>0.147</v>
          </cell>
          <cell r="AD804">
            <v>0.285</v>
          </cell>
          <cell r="AE804">
            <v>0.055</v>
          </cell>
          <cell r="AF804">
            <v>1.388</v>
          </cell>
        </row>
        <row r="805">
          <cell r="A805" t="str">
            <v>152005</v>
          </cell>
          <cell r="B805" t="str">
            <v>IID</v>
          </cell>
          <cell r="C805" t="str">
            <v>IID</v>
          </cell>
          <cell r="D805">
            <v>15</v>
          </cell>
          <cell r="E805">
            <v>2005</v>
          </cell>
          <cell r="F805">
            <v>4.749</v>
          </cell>
          <cell r="G805">
            <v>0.781</v>
          </cell>
          <cell r="H805">
            <v>6.532</v>
          </cell>
          <cell r="I805">
            <v>2.384</v>
          </cell>
          <cell r="J805">
            <v>7.065</v>
          </cell>
          <cell r="K805">
            <v>0.423</v>
          </cell>
          <cell r="L805">
            <v>3.036</v>
          </cell>
          <cell r="M805">
            <v>0.972</v>
          </cell>
          <cell r="N805">
            <v>1.21</v>
          </cell>
          <cell r="O805">
            <v>2.905</v>
          </cell>
          <cell r="P805">
            <v>8.039</v>
          </cell>
          <cell r="Q805">
            <v>2.499</v>
          </cell>
          <cell r="R805">
            <v>40.594</v>
          </cell>
          <cell r="S805">
            <v>7.488</v>
          </cell>
          <cell r="T805">
            <v>0.149</v>
          </cell>
          <cell r="U805">
            <v>0.021</v>
          </cell>
          <cell r="V805">
            <v>0.224</v>
          </cell>
          <cell r="W805">
            <v>0.074</v>
          </cell>
          <cell r="X805">
            <v>0.218</v>
          </cell>
          <cell r="Y805">
            <v>0.013</v>
          </cell>
          <cell r="Z805">
            <v>0.117</v>
          </cell>
          <cell r="AA805">
            <v>0.035</v>
          </cell>
          <cell r="AB805">
            <v>0.029</v>
          </cell>
          <cell r="AC805">
            <v>0.133</v>
          </cell>
          <cell r="AD805">
            <v>0.241</v>
          </cell>
          <cell r="AE805">
            <v>0.056</v>
          </cell>
          <cell r="AF805">
            <v>1.31</v>
          </cell>
        </row>
        <row r="806">
          <cell r="A806" t="str">
            <v>152006</v>
          </cell>
          <cell r="B806" t="str">
            <v>IID</v>
          </cell>
          <cell r="C806" t="str">
            <v>IID</v>
          </cell>
          <cell r="D806">
            <v>15</v>
          </cell>
          <cell r="E806">
            <v>2006</v>
          </cell>
          <cell r="F806">
            <v>4.796</v>
          </cell>
          <cell r="G806">
            <v>0.793</v>
          </cell>
          <cell r="H806">
            <v>6.696</v>
          </cell>
          <cell r="I806">
            <v>2.433</v>
          </cell>
          <cell r="J806">
            <v>7.163</v>
          </cell>
          <cell r="K806">
            <v>0.43</v>
          </cell>
          <cell r="L806">
            <v>3.142</v>
          </cell>
          <cell r="M806">
            <v>1.006</v>
          </cell>
          <cell r="N806">
            <v>1.237</v>
          </cell>
          <cell r="O806">
            <v>3.006</v>
          </cell>
          <cell r="P806">
            <v>8.174</v>
          </cell>
          <cell r="Q806">
            <v>2.521</v>
          </cell>
          <cell r="R806">
            <v>41.398</v>
          </cell>
          <cell r="S806">
            <v>7.593</v>
          </cell>
          <cell r="T806">
            <v>0.148</v>
          </cell>
          <cell r="U806">
            <v>0.021</v>
          </cell>
          <cell r="V806">
            <v>0.225</v>
          </cell>
          <cell r="W806">
            <v>0.076</v>
          </cell>
          <cell r="X806">
            <v>0.212</v>
          </cell>
          <cell r="Y806">
            <v>0.012</v>
          </cell>
          <cell r="Z806">
            <v>0.117</v>
          </cell>
          <cell r="AA806">
            <v>0.035</v>
          </cell>
          <cell r="AB806">
            <v>0.028</v>
          </cell>
          <cell r="AC806">
            <v>0.132</v>
          </cell>
          <cell r="AD806">
            <v>0.224</v>
          </cell>
          <cell r="AE806">
            <v>0.058</v>
          </cell>
          <cell r="AF806">
            <v>1.288</v>
          </cell>
        </row>
        <row r="807">
          <cell r="A807" t="str">
            <v>152007</v>
          </cell>
          <cell r="B807" t="str">
            <v>IID</v>
          </cell>
          <cell r="C807" t="str">
            <v>IID</v>
          </cell>
          <cell r="D807">
            <v>15</v>
          </cell>
          <cell r="E807">
            <v>2007</v>
          </cell>
          <cell r="F807">
            <v>4.843</v>
          </cell>
          <cell r="G807">
            <v>0.805</v>
          </cell>
          <cell r="H807">
            <v>6.862</v>
          </cell>
          <cell r="I807">
            <v>2.484</v>
          </cell>
          <cell r="J807">
            <v>7.261</v>
          </cell>
          <cell r="K807">
            <v>0.44</v>
          </cell>
          <cell r="L807">
            <v>3.254</v>
          </cell>
          <cell r="M807">
            <v>1.042</v>
          </cell>
          <cell r="N807">
            <v>1.263</v>
          </cell>
          <cell r="O807">
            <v>3.1</v>
          </cell>
          <cell r="P807">
            <v>8.353</v>
          </cell>
          <cell r="Q807">
            <v>2.542</v>
          </cell>
          <cell r="R807">
            <v>42.248</v>
          </cell>
          <cell r="S807">
            <v>7.7010000000000005</v>
          </cell>
          <cell r="T807">
            <v>0.148</v>
          </cell>
          <cell r="U807">
            <v>0.022</v>
          </cell>
          <cell r="V807">
            <v>0.227</v>
          </cell>
          <cell r="W807">
            <v>0.078</v>
          </cell>
          <cell r="X807">
            <v>0.208</v>
          </cell>
          <cell r="Y807">
            <v>0.014</v>
          </cell>
          <cell r="Z807">
            <v>0.122</v>
          </cell>
          <cell r="AA807">
            <v>0.036</v>
          </cell>
          <cell r="AB807">
            <v>0.027</v>
          </cell>
          <cell r="AC807">
            <v>0.127</v>
          </cell>
          <cell r="AD807">
            <v>0.269</v>
          </cell>
          <cell r="AE807">
            <v>0.06</v>
          </cell>
          <cell r="AF807">
            <v>1.339</v>
          </cell>
        </row>
        <row r="808">
          <cell r="A808" t="str">
            <v>152008</v>
          </cell>
          <cell r="B808" t="str">
            <v>IID</v>
          </cell>
          <cell r="C808" t="str">
            <v>IID</v>
          </cell>
          <cell r="D808">
            <v>15</v>
          </cell>
          <cell r="E808">
            <v>2008</v>
          </cell>
          <cell r="F808">
            <v>4.891</v>
          </cell>
          <cell r="G808">
            <v>0.817</v>
          </cell>
          <cell r="H808">
            <v>7.03</v>
          </cell>
          <cell r="I808">
            <v>2.537</v>
          </cell>
          <cell r="J808">
            <v>7.36</v>
          </cell>
          <cell r="K808">
            <v>0.451</v>
          </cell>
          <cell r="L808">
            <v>3.369</v>
          </cell>
          <cell r="M808">
            <v>1.079</v>
          </cell>
          <cell r="N808">
            <v>1.288</v>
          </cell>
          <cell r="O808">
            <v>3.198</v>
          </cell>
          <cell r="P808">
            <v>8.561</v>
          </cell>
          <cell r="Q808">
            <v>2.562</v>
          </cell>
          <cell r="R808">
            <v>43.141</v>
          </cell>
          <cell r="S808">
            <v>7.811</v>
          </cell>
          <cell r="T808">
            <v>0.147</v>
          </cell>
          <cell r="U808">
            <v>0.023</v>
          </cell>
          <cell r="V808">
            <v>0.23</v>
          </cell>
          <cell r="W808">
            <v>0.08</v>
          </cell>
          <cell r="X808">
            <v>0.205</v>
          </cell>
          <cell r="Y808">
            <v>0.015</v>
          </cell>
          <cell r="Z808">
            <v>0.127</v>
          </cell>
          <cell r="AA808">
            <v>0.038</v>
          </cell>
          <cell r="AB808">
            <v>0.027</v>
          </cell>
          <cell r="AC808">
            <v>0.133</v>
          </cell>
          <cell r="AD808">
            <v>0.298</v>
          </cell>
          <cell r="AE808">
            <v>0.062</v>
          </cell>
          <cell r="AF808">
            <v>1.385</v>
          </cell>
        </row>
        <row r="809">
          <cell r="A809" t="str">
            <v>152009</v>
          </cell>
          <cell r="B809" t="str">
            <v>IID</v>
          </cell>
          <cell r="C809" t="str">
            <v>IID</v>
          </cell>
          <cell r="D809">
            <v>15</v>
          </cell>
          <cell r="E809">
            <v>2009</v>
          </cell>
          <cell r="F809">
            <v>4.938</v>
          </cell>
          <cell r="G809">
            <v>0.829</v>
          </cell>
          <cell r="H809">
            <v>7.198</v>
          </cell>
          <cell r="I809">
            <v>2.591</v>
          </cell>
          <cell r="J809">
            <v>7.459</v>
          </cell>
          <cell r="K809">
            <v>0.46</v>
          </cell>
          <cell r="L809">
            <v>3.48</v>
          </cell>
          <cell r="M809">
            <v>1.114</v>
          </cell>
          <cell r="N809">
            <v>1.312</v>
          </cell>
          <cell r="O809">
            <v>3.303</v>
          </cell>
          <cell r="P809">
            <v>8.738</v>
          </cell>
          <cell r="Q809">
            <v>2.582</v>
          </cell>
          <cell r="R809">
            <v>44.004</v>
          </cell>
          <cell r="S809">
            <v>7.919</v>
          </cell>
          <cell r="T809">
            <v>0.145</v>
          </cell>
          <cell r="U809">
            <v>0.023</v>
          </cell>
          <cell r="V809">
            <v>0.232</v>
          </cell>
          <cell r="W809">
            <v>0.082</v>
          </cell>
          <cell r="X809">
            <v>0.2</v>
          </cell>
          <cell r="Y809">
            <v>0.014</v>
          </cell>
          <cell r="Z809">
            <v>0.124</v>
          </cell>
          <cell r="AA809">
            <v>0.036</v>
          </cell>
          <cell r="AB809">
            <v>0.026</v>
          </cell>
          <cell r="AC809">
            <v>0.141</v>
          </cell>
          <cell r="AD809">
            <v>0.269</v>
          </cell>
          <cell r="AE809">
            <v>0.063</v>
          </cell>
          <cell r="AF809">
            <v>1.357</v>
          </cell>
        </row>
        <row r="810">
          <cell r="A810" t="str">
            <v>152010</v>
          </cell>
          <cell r="B810" t="str">
            <v>IID</v>
          </cell>
          <cell r="C810" t="str">
            <v>IID</v>
          </cell>
          <cell r="D810">
            <v>15</v>
          </cell>
          <cell r="E810">
            <v>2010</v>
          </cell>
          <cell r="F810">
            <v>4.985</v>
          </cell>
          <cell r="G810">
            <v>0.841</v>
          </cell>
          <cell r="H810">
            <v>7.368</v>
          </cell>
          <cell r="I810">
            <v>2.648</v>
          </cell>
          <cell r="J810">
            <v>7.558</v>
          </cell>
          <cell r="K810">
            <v>0.471</v>
          </cell>
          <cell r="L810">
            <v>3.58</v>
          </cell>
          <cell r="M810">
            <v>1.146</v>
          </cell>
          <cell r="N810">
            <v>1.336</v>
          </cell>
          <cell r="O810">
            <v>3.409</v>
          </cell>
          <cell r="P810">
            <v>8.946</v>
          </cell>
          <cell r="Q810">
            <v>2.601</v>
          </cell>
          <cell r="R810">
            <v>44.889</v>
          </cell>
          <cell r="S810">
            <v>8.029</v>
          </cell>
          <cell r="T810">
            <v>0.143</v>
          </cell>
          <cell r="U810">
            <v>0.024</v>
          </cell>
          <cell r="V810">
            <v>0.235</v>
          </cell>
          <cell r="W810">
            <v>0.084</v>
          </cell>
          <cell r="X810">
            <v>0.196</v>
          </cell>
          <cell r="Y810">
            <v>0.015</v>
          </cell>
          <cell r="Z810">
            <v>0.114</v>
          </cell>
          <cell r="AA810">
            <v>0.033</v>
          </cell>
          <cell r="AB810">
            <v>0.026</v>
          </cell>
          <cell r="AC810">
            <v>0.145</v>
          </cell>
          <cell r="AD810">
            <v>0.299</v>
          </cell>
          <cell r="AE810">
            <v>0.065</v>
          </cell>
          <cell r="AF810">
            <v>1.379</v>
          </cell>
        </row>
        <row r="811">
          <cell r="A811" t="str">
            <v>152011</v>
          </cell>
          <cell r="B811" t="str">
            <v>IID</v>
          </cell>
          <cell r="C811" t="str">
            <v>IID</v>
          </cell>
          <cell r="D811">
            <v>15</v>
          </cell>
          <cell r="E811">
            <v>2011</v>
          </cell>
          <cell r="F811">
            <v>5.032</v>
          </cell>
          <cell r="G811">
            <v>0.853</v>
          </cell>
          <cell r="H811">
            <v>7.54</v>
          </cell>
          <cell r="I811">
            <v>2.705</v>
          </cell>
          <cell r="J811">
            <v>7.658</v>
          </cell>
          <cell r="K811">
            <v>0.482</v>
          </cell>
          <cell r="L811">
            <v>3.655</v>
          </cell>
          <cell r="M811">
            <v>1.17</v>
          </cell>
          <cell r="N811">
            <v>1.36</v>
          </cell>
          <cell r="O811">
            <v>3.518</v>
          </cell>
          <cell r="P811">
            <v>9.163</v>
          </cell>
          <cell r="Q811">
            <v>2.62</v>
          </cell>
          <cell r="R811">
            <v>45.755</v>
          </cell>
          <cell r="S811">
            <v>8.14</v>
          </cell>
          <cell r="T811">
            <v>0.141</v>
          </cell>
          <cell r="U811">
            <v>0.024</v>
          </cell>
          <cell r="V811">
            <v>0.237</v>
          </cell>
          <cell r="W811">
            <v>0.085</v>
          </cell>
          <cell r="X811">
            <v>0.193</v>
          </cell>
          <cell r="Y811">
            <v>0.015</v>
          </cell>
          <cell r="Z811">
            <v>0.09</v>
          </cell>
          <cell r="AA811">
            <v>0.025</v>
          </cell>
          <cell r="AB811">
            <v>0.026</v>
          </cell>
          <cell r="AC811">
            <v>0.149</v>
          </cell>
          <cell r="AD811">
            <v>0.308</v>
          </cell>
          <cell r="AE811">
            <v>0.066</v>
          </cell>
          <cell r="AF811">
            <v>1.36</v>
          </cell>
        </row>
        <row r="812">
          <cell r="A812" t="str">
            <v>152012</v>
          </cell>
          <cell r="B812" t="str">
            <v>IID</v>
          </cell>
          <cell r="C812" t="str">
            <v>IID</v>
          </cell>
          <cell r="D812">
            <v>15</v>
          </cell>
          <cell r="E812">
            <v>2012</v>
          </cell>
          <cell r="F812">
            <v>5.08</v>
          </cell>
          <cell r="G812">
            <v>0.865</v>
          </cell>
          <cell r="H812">
            <v>7.715</v>
          </cell>
          <cell r="I812">
            <v>2.765</v>
          </cell>
          <cell r="J812">
            <v>7.758</v>
          </cell>
          <cell r="K812">
            <v>0.495</v>
          </cell>
          <cell r="L812">
            <v>3.729</v>
          </cell>
          <cell r="M812">
            <v>1.194</v>
          </cell>
          <cell r="N812">
            <v>1.383</v>
          </cell>
          <cell r="O812">
            <v>3.627</v>
          </cell>
          <cell r="P812">
            <v>9.401</v>
          </cell>
          <cell r="Q812">
            <v>2.638</v>
          </cell>
          <cell r="R812">
            <v>46.649</v>
          </cell>
          <cell r="S812">
            <v>8.253</v>
          </cell>
          <cell r="T812">
            <v>0.138</v>
          </cell>
          <cell r="U812">
            <v>0.025</v>
          </cell>
          <cell r="V812">
            <v>0.241</v>
          </cell>
          <cell r="W812">
            <v>0.088</v>
          </cell>
          <cell r="X812">
            <v>0.19</v>
          </cell>
          <cell r="Y812">
            <v>0.016</v>
          </cell>
          <cell r="Z812">
            <v>0.09</v>
          </cell>
          <cell r="AA812">
            <v>0.025</v>
          </cell>
          <cell r="AB812">
            <v>0.026</v>
          </cell>
          <cell r="AC812">
            <v>0.152</v>
          </cell>
          <cell r="AD812">
            <v>0.329</v>
          </cell>
          <cell r="AE812">
            <v>0.067</v>
          </cell>
          <cell r="AF812">
            <v>1.386</v>
          </cell>
        </row>
        <row r="813">
          <cell r="A813" t="str">
            <v>152013</v>
          </cell>
          <cell r="B813" t="str">
            <v>IID</v>
          </cell>
          <cell r="C813" t="str">
            <v>IID</v>
          </cell>
          <cell r="D813">
            <v>15</v>
          </cell>
          <cell r="E813">
            <v>2013</v>
          </cell>
          <cell r="F813">
            <v>5.127</v>
          </cell>
          <cell r="G813">
            <v>0.877</v>
          </cell>
          <cell r="H813">
            <v>7.891</v>
          </cell>
          <cell r="I813">
            <v>2.827</v>
          </cell>
          <cell r="J813">
            <v>7.859</v>
          </cell>
          <cell r="K813">
            <v>0.507</v>
          </cell>
          <cell r="L813">
            <v>3.82</v>
          </cell>
          <cell r="M813">
            <v>1.223</v>
          </cell>
          <cell r="N813">
            <v>1.405</v>
          </cell>
          <cell r="O813">
            <v>3.73</v>
          </cell>
          <cell r="P813">
            <v>9.626</v>
          </cell>
          <cell r="Q813">
            <v>2.656</v>
          </cell>
          <cell r="R813">
            <v>47.549</v>
          </cell>
          <cell r="S813">
            <v>8.366</v>
          </cell>
          <cell r="T813">
            <v>0.135</v>
          </cell>
          <cell r="U813">
            <v>0.025</v>
          </cell>
          <cell r="V813">
            <v>0.243</v>
          </cell>
          <cell r="W813">
            <v>0.09</v>
          </cell>
          <cell r="X813">
            <v>0.187</v>
          </cell>
          <cell r="Y813">
            <v>0.015</v>
          </cell>
          <cell r="Z813">
            <v>0.108</v>
          </cell>
          <cell r="AA813">
            <v>0.031</v>
          </cell>
          <cell r="AB813">
            <v>0.025</v>
          </cell>
          <cell r="AC813">
            <v>0.147</v>
          </cell>
          <cell r="AD813">
            <v>0.315</v>
          </cell>
          <cell r="AE813">
            <v>0.068</v>
          </cell>
          <cell r="AF813">
            <v>1.39</v>
          </cell>
        </row>
        <row r="814">
          <cell r="A814" t="str">
            <v>152014</v>
          </cell>
          <cell r="B814" t="str">
            <v>IID</v>
          </cell>
          <cell r="C814" t="str">
            <v>IID</v>
          </cell>
          <cell r="D814">
            <v>15</v>
          </cell>
          <cell r="E814">
            <v>2014</v>
          </cell>
          <cell r="F814">
            <v>5.173</v>
          </cell>
          <cell r="G814">
            <v>0.889</v>
          </cell>
          <cell r="H814">
            <v>8.068</v>
          </cell>
          <cell r="I814">
            <v>2.891</v>
          </cell>
          <cell r="J814">
            <v>7.96</v>
          </cell>
          <cell r="K814">
            <v>0.518</v>
          </cell>
          <cell r="L814">
            <v>3.922</v>
          </cell>
          <cell r="M814">
            <v>1.256</v>
          </cell>
          <cell r="N814">
            <v>1.427</v>
          </cell>
          <cell r="O814">
            <v>3.834</v>
          </cell>
          <cell r="P814">
            <v>9.837</v>
          </cell>
          <cell r="Q814">
            <v>2.673</v>
          </cell>
          <cell r="R814">
            <v>48.449</v>
          </cell>
          <cell r="S814">
            <v>8.478</v>
          </cell>
          <cell r="T814">
            <v>0.131</v>
          </cell>
          <cell r="U814">
            <v>0.026</v>
          </cell>
          <cell r="V814">
            <v>0.245</v>
          </cell>
          <cell r="W814">
            <v>0.092</v>
          </cell>
          <cell r="X814">
            <v>0.184</v>
          </cell>
          <cell r="Y814">
            <v>0.015</v>
          </cell>
          <cell r="Z814">
            <v>0.12</v>
          </cell>
          <cell r="AA814">
            <v>0.034</v>
          </cell>
          <cell r="AB814">
            <v>0.025</v>
          </cell>
          <cell r="AC814">
            <v>0.148</v>
          </cell>
          <cell r="AD814">
            <v>0.3</v>
          </cell>
          <cell r="AE814">
            <v>0.068</v>
          </cell>
          <cell r="AF814">
            <v>1.389</v>
          </cell>
        </row>
        <row r="815">
          <cell r="A815" t="str">
            <v>152015</v>
          </cell>
          <cell r="B815" t="str">
            <v>IID</v>
          </cell>
          <cell r="C815" t="str">
            <v>IID</v>
          </cell>
          <cell r="D815">
            <v>15</v>
          </cell>
          <cell r="E815">
            <v>2015</v>
          </cell>
          <cell r="F815">
            <v>5.219</v>
          </cell>
          <cell r="G815">
            <v>0.901</v>
          </cell>
          <cell r="H815">
            <v>8.246</v>
          </cell>
          <cell r="I815">
            <v>2.955</v>
          </cell>
          <cell r="J815">
            <v>8.06</v>
          </cell>
          <cell r="K815">
            <v>0.529</v>
          </cell>
          <cell r="L815">
            <v>4.044</v>
          </cell>
          <cell r="M815">
            <v>1.295</v>
          </cell>
          <cell r="N815">
            <v>1.449</v>
          </cell>
          <cell r="O815">
            <v>3.94</v>
          </cell>
          <cell r="P815">
            <v>10.043</v>
          </cell>
          <cell r="Q815">
            <v>2.69</v>
          </cell>
          <cell r="R815">
            <v>49.371</v>
          </cell>
          <cell r="S815">
            <v>8.589</v>
          </cell>
          <cell r="T815">
            <v>0.127</v>
          </cell>
          <cell r="U815">
            <v>0.026</v>
          </cell>
          <cell r="V815">
            <v>0.247</v>
          </cell>
          <cell r="W815">
            <v>0.093</v>
          </cell>
          <cell r="X815">
            <v>0.18</v>
          </cell>
          <cell r="Y815">
            <v>0.014</v>
          </cell>
          <cell r="Z815">
            <v>0.142</v>
          </cell>
          <cell r="AA815">
            <v>0.041</v>
          </cell>
          <cell r="AB815">
            <v>0.026</v>
          </cell>
          <cell r="AC815">
            <v>0.151</v>
          </cell>
          <cell r="AD815">
            <v>0.294</v>
          </cell>
          <cell r="AE815">
            <v>0.069</v>
          </cell>
          <cell r="AF815">
            <v>1.41</v>
          </cell>
        </row>
        <row r="816">
          <cell r="A816" t="str">
            <v>152016</v>
          </cell>
          <cell r="B816" t="str">
            <v>IID</v>
          </cell>
          <cell r="C816" t="str">
            <v>IID</v>
          </cell>
          <cell r="D816">
            <v>15</v>
          </cell>
          <cell r="E816">
            <v>2016</v>
          </cell>
          <cell r="F816">
            <v>5.263</v>
          </cell>
          <cell r="G816">
            <v>0.914</v>
          </cell>
          <cell r="H816">
            <v>8.424</v>
          </cell>
          <cell r="I816">
            <v>3.02</v>
          </cell>
          <cell r="J816">
            <v>8.16</v>
          </cell>
          <cell r="K816">
            <v>0.54</v>
          </cell>
          <cell r="L816">
            <v>4.174</v>
          </cell>
          <cell r="M816">
            <v>1.337</v>
          </cell>
          <cell r="N816">
            <v>1.471</v>
          </cell>
          <cell r="O816">
            <v>4.047</v>
          </cell>
          <cell r="P816">
            <v>10.26</v>
          </cell>
          <cell r="Q816">
            <v>2.707</v>
          </cell>
          <cell r="R816">
            <v>50.317</v>
          </cell>
          <cell r="S816">
            <v>8.7</v>
          </cell>
          <cell r="T816">
            <v>0.124</v>
          </cell>
          <cell r="U816">
            <v>0.026</v>
          </cell>
          <cell r="V816">
            <v>0.249</v>
          </cell>
          <cell r="W816">
            <v>0.094</v>
          </cell>
          <cell r="X816">
            <v>0.178</v>
          </cell>
          <cell r="Y816">
            <v>0.015</v>
          </cell>
          <cell r="Z816">
            <v>0.15</v>
          </cell>
          <cell r="AA816">
            <v>0.043</v>
          </cell>
          <cell r="AB816">
            <v>0.026</v>
          </cell>
          <cell r="AC816">
            <v>0.153</v>
          </cell>
          <cell r="AD816">
            <v>0.305</v>
          </cell>
          <cell r="AE816">
            <v>0.069</v>
          </cell>
          <cell r="AF816">
            <v>1.432</v>
          </cell>
        </row>
        <row r="817">
          <cell r="A817" t="str">
            <v>152017</v>
          </cell>
          <cell r="B817" t="str">
            <v>IID</v>
          </cell>
          <cell r="C817" t="str">
            <v>IID</v>
          </cell>
          <cell r="D817">
            <v>15</v>
          </cell>
          <cell r="E817">
            <v>2017</v>
          </cell>
          <cell r="F817">
            <v>5.306</v>
          </cell>
          <cell r="G817">
            <v>0.926</v>
          </cell>
          <cell r="H817">
            <v>8.604</v>
          </cell>
          <cell r="I817">
            <v>3.087</v>
          </cell>
          <cell r="J817">
            <v>8.259</v>
          </cell>
          <cell r="K817">
            <v>0.551</v>
          </cell>
          <cell r="L817">
            <v>4.309</v>
          </cell>
          <cell r="M817">
            <v>1.38</v>
          </cell>
          <cell r="N817">
            <v>1.492</v>
          </cell>
          <cell r="O817">
            <v>4.167</v>
          </cell>
          <cell r="P817">
            <v>10.473</v>
          </cell>
          <cell r="Q817">
            <v>2.723</v>
          </cell>
          <cell r="R817">
            <v>51.277</v>
          </cell>
          <cell r="S817">
            <v>8.81</v>
          </cell>
          <cell r="T817">
            <v>0.12</v>
          </cell>
          <cell r="U817">
            <v>0.026</v>
          </cell>
          <cell r="V817">
            <v>0.251</v>
          </cell>
          <cell r="W817">
            <v>0.096</v>
          </cell>
          <cell r="X817">
            <v>0.176</v>
          </cell>
          <cell r="Y817">
            <v>0.014</v>
          </cell>
          <cell r="Z817">
            <v>0.157</v>
          </cell>
          <cell r="AA817">
            <v>0.045</v>
          </cell>
          <cell r="AB817">
            <v>0.026</v>
          </cell>
          <cell r="AC817">
            <v>0.166</v>
          </cell>
          <cell r="AD817">
            <v>0.299</v>
          </cell>
          <cell r="AE817">
            <v>0.068</v>
          </cell>
          <cell r="AF817">
            <v>1.446</v>
          </cell>
        </row>
        <row r="818">
          <cell r="A818" t="str">
            <v/>
          </cell>
          <cell r="S818">
            <v>0</v>
          </cell>
        </row>
        <row r="819">
          <cell r="A819" t="str">
            <v/>
          </cell>
          <cell r="S819">
            <v>0</v>
          </cell>
        </row>
        <row r="820">
          <cell r="A820" t="str">
            <v>1990</v>
          </cell>
          <cell r="B820" t="str">
            <v>total</v>
          </cell>
          <cell r="E820">
            <v>1990</v>
          </cell>
          <cell r="F820">
            <v>313.55930000000006</v>
          </cell>
          <cell r="G820">
            <v>130.77630000000002</v>
          </cell>
          <cell r="H820">
            <v>755.3780000000002</v>
          </cell>
          <cell r="I820">
            <v>198.745</v>
          </cell>
          <cell r="J820">
            <v>637.4966999999999</v>
          </cell>
          <cell r="K820">
            <v>33.59010000000001</v>
          </cell>
          <cell r="L820">
            <v>391.5626000000001</v>
          </cell>
          <cell r="M820">
            <v>238.22259999999997</v>
          </cell>
          <cell r="N820">
            <v>226.03549999999998</v>
          </cell>
          <cell r="O820">
            <v>242.47990000000001</v>
          </cell>
          <cell r="P820">
            <v>850.1539</v>
          </cell>
          <cell r="Q820">
            <v>904.2223000000001</v>
          </cell>
          <cell r="R820">
            <v>4922.222300000001</v>
          </cell>
          <cell r="S820">
            <v>671.0867999999999</v>
          </cell>
          <cell r="T820">
            <v>10.3856</v>
          </cell>
          <cell r="U820">
            <v>3.9001000000000006</v>
          </cell>
          <cell r="V820">
            <v>28.342200000000002</v>
          </cell>
          <cell r="W820">
            <v>6.9282</v>
          </cell>
          <cell r="X820">
            <v>31.602200000000003</v>
          </cell>
          <cell r="Y820">
            <v>1.019</v>
          </cell>
          <cell r="Z820">
            <v>6.404200000000001</v>
          </cell>
          <cell r="AA820">
            <v>4.756599999999999</v>
          </cell>
          <cell r="AB820">
            <v>9.4655</v>
          </cell>
          <cell r="AC820">
            <v>8.187899999999999</v>
          </cell>
          <cell r="AD820">
            <v>31.4375</v>
          </cell>
          <cell r="AE820">
            <v>36.367900000000006</v>
          </cell>
          <cell r="AF820">
            <v>178.7996</v>
          </cell>
        </row>
        <row r="821">
          <cell r="A821" t="str">
            <v>1991</v>
          </cell>
          <cell r="E821">
            <v>1991</v>
          </cell>
          <cell r="F821">
            <v>321.65900000000005</v>
          </cell>
          <cell r="G821">
            <v>133.8797</v>
          </cell>
          <cell r="H821">
            <v>780.7271</v>
          </cell>
          <cell r="I821">
            <v>205.1844</v>
          </cell>
          <cell r="J821">
            <v>661.7521</v>
          </cell>
          <cell r="K821">
            <v>35.1459</v>
          </cell>
          <cell r="L821">
            <v>397.6199</v>
          </cell>
          <cell r="M821">
            <v>242.6541</v>
          </cell>
          <cell r="N821">
            <v>234.65660000000003</v>
          </cell>
          <cell r="O821">
            <v>248.95429999999996</v>
          </cell>
          <cell r="P821">
            <v>872.5061999999999</v>
          </cell>
          <cell r="Q821">
            <v>928.9580000000002</v>
          </cell>
          <cell r="R821">
            <v>5063.697800000001</v>
          </cell>
          <cell r="S821">
            <v>696.898</v>
          </cell>
          <cell r="T821">
            <v>9.789100000000001</v>
          </cell>
          <cell r="U821">
            <v>3.6971000000000003</v>
          </cell>
          <cell r="V821">
            <v>30.5974</v>
          </cell>
          <cell r="W821">
            <v>7.9221</v>
          </cell>
          <cell r="X821">
            <v>30.0012</v>
          </cell>
          <cell r="Y821">
            <v>1.7415999999999998</v>
          </cell>
          <cell r="Z821">
            <v>6.870599999999999</v>
          </cell>
          <cell r="AA821">
            <v>4.903999999999999</v>
          </cell>
          <cell r="AB821">
            <v>9.041199999999998</v>
          </cell>
          <cell r="AC821">
            <v>8.096799999999998</v>
          </cell>
          <cell r="AD821">
            <v>26.2982</v>
          </cell>
          <cell r="AE821">
            <v>28.6814</v>
          </cell>
          <cell r="AF821">
            <v>167.6423</v>
          </cell>
        </row>
        <row r="822">
          <cell r="A822" t="str">
            <v>1992</v>
          </cell>
          <cell r="E822">
            <v>1992</v>
          </cell>
          <cell r="F822">
            <v>326.3453999999999</v>
          </cell>
          <cell r="G822">
            <v>135.9411</v>
          </cell>
          <cell r="H822">
            <v>797.3555000000001</v>
          </cell>
          <cell r="I822">
            <v>209.392</v>
          </cell>
          <cell r="J822">
            <v>675.0079999999999</v>
          </cell>
          <cell r="K822">
            <v>35.892700000000005</v>
          </cell>
          <cell r="L822">
            <v>403.94249999999994</v>
          </cell>
          <cell r="M822">
            <v>245.34740000000005</v>
          </cell>
          <cell r="N822">
            <v>240.54410000000001</v>
          </cell>
          <cell r="O822">
            <v>253.59139999999996</v>
          </cell>
          <cell r="P822">
            <v>889.9936</v>
          </cell>
          <cell r="Q822">
            <v>943.6617000000001</v>
          </cell>
          <cell r="R822">
            <v>5157.015700000001</v>
          </cell>
          <cell r="S822">
            <v>710.9006999999999</v>
          </cell>
          <cell r="T822">
            <v>6.5417</v>
          </cell>
          <cell r="U822">
            <v>2.7425</v>
          </cell>
          <cell r="V822">
            <v>22.275399999999994</v>
          </cell>
          <cell r="W822">
            <v>5.8089</v>
          </cell>
          <cell r="X822">
            <v>19.0581</v>
          </cell>
          <cell r="Y822">
            <v>1.0273999999999999</v>
          </cell>
          <cell r="Z822">
            <v>7.2159</v>
          </cell>
          <cell r="AA822">
            <v>3.1865999999999994</v>
          </cell>
          <cell r="AB822">
            <v>6.3432</v>
          </cell>
          <cell r="AC822">
            <v>6.3766</v>
          </cell>
          <cell r="AD822">
            <v>21.824900000000003</v>
          </cell>
          <cell r="AE822">
            <v>19.0734</v>
          </cell>
          <cell r="AF822">
            <v>121.47420000000001</v>
          </cell>
        </row>
        <row r="823">
          <cell r="A823" t="str">
            <v>1993</v>
          </cell>
          <cell r="E823">
            <v>1993</v>
          </cell>
          <cell r="F823">
            <v>329.8133</v>
          </cell>
          <cell r="G823">
            <v>137.09959999999998</v>
          </cell>
          <cell r="H823">
            <v>812.2298</v>
          </cell>
          <cell r="I823">
            <v>213.52009999999999</v>
          </cell>
          <cell r="J823">
            <v>682.8263</v>
          </cell>
          <cell r="K823">
            <v>37.1913</v>
          </cell>
          <cell r="L823">
            <v>409.18159999999995</v>
          </cell>
          <cell r="M823">
            <v>249.084</v>
          </cell>
          <cell r="N823">
            <v>245.5149</v>
          </cell>
          <cell r="O823">
            <v>253.96299999999997</v>
          </cell>
          <cell r="P823">
            <v>906.2066</v>
          </cell>
          <cell r="Q823">
            <v>948.6679</v>
          </cell>
          <cell r="R823">
            <v>5225.297499999999</v>
          </cell>
          <cell r="S823">
            <v>720.0175999999999</v>
          </cell>
          <cell r="T823">
            <v>5.4578</v>
          </cell>
          <cell r="U823">
            <v>1.9314000000000002</v>
          </cell>
          <cell r="V823">
            <v>20.8842</v>
          </cell>
          <cell r="W823">
            <v>5.8375</v>
          </cell>
          <cell r="X823">
            <v>11.718300000000001</v>
          </cell>
          <cell r="Y823">
            <v>1.7903000000000004</v>
          </cell>
          <cell r="Z823">
            <v>6.2214</v>
          </cell>
          <cell r="AA823">
            <v>4.331200000000001</v>
          </cell>
          <cell r="AB823">
            <v>5.474600000000001</v>
          </cell>
          <cell r="AC823">
            <v>1.3641999999999999</v>
          </cell>
          <cell r="AD823">
            <v>20.970900000000004</v>
          </cell>
          <cell r="AE823">
            <v>9.159099999999999</v>
          </cell>
          <cell r="AF823">
            <v>95.13780000000001</v>
          </cell>
        </row>
        <row r="824">
          <cell r="A824" t="str">
            <v>1994</v>
          </cell>
          <cell r="E824">
            <v>1994</v>
          </cell>
          <cell r="F824">
            <v>332.6587</v>
          </cell>
          <cell r="G824">
            <v>138.0521</v>
          </cell>
          <cell r="H824">
            <v>821.8772999999999</v>
          </cell>
          <cell r="I824">
            <v>215.92479999999998</v>
          </cell>
          <cell r="J824">
            <v>687.5056999999999</v>
          </cell>
          <cell r="K824">
            <v>38.0513</v>
          </cell>
          <cell r="L824">
            <v>415.12710000000004</v>
          </cell>
          <cell r="M824">
            <v>253.1045</v>
          </cell>
          <cell r="N824">
            <v>251.16969999999998</v>
          </cell>
          <cell r="O824">
            <v>253.95149999999995</v>
          </cell>
          <cell r="P824">
            <v>917.3421999999999</v>
          </cell>
          <cell r="Q824">
            <v>950.8549</v>
          </cell>
          <cell r="R824">
            <v>5275.618999999999</v>
          </cell>
          <cell r="S824">
            <v>725.5569999999999</v>
          </cell>
          <cell r="T824">
            <v>4.8558</v>
          </cell>
          <cell r="U824">
            <v>1.7150000000000005</v>
          </cell>
          <cell r="V824">
            <v>16.0568</v>
          </cell>
          <cell r="W824">
            <v>4.2337</v>
          </cell>
          <cell r="X824">
            <v>7.429699999999999</v>
          </cell>
          <cell r="Y824">
            <v>1.4325999999999999</v>
          </cell>
          <cell r="Z824">
            <v>7.0121</v>
          </cell>
          <cell r="AA824">
            <v>4.6182</v>
          </cell>
          <cell r="AB824">
            <v>6.203699999999999</v>
          </cell>
          <cell r="AC824">
            <v>0.6107</v>
          </cell>
          <cell r="AD824">
            <v>16.34</v>
          </cell>
          <cell r="AE824">
            <v>6.652000000000001</v>
          </cell>
          <cell r="AF824">
            <v>77.16009999999999</v>
          </cell>
        </row>
        <row r="825">
          <cell r="A825" t="str">
            <v>1995</v>
          </cell>
          <cell r="E825">
            <v>1995</v>
          </cell>
          <cell r="F825">
            <v>334.51120000000003</v>
          </cell>
          <cell r="G825">
            <v>138.7287</v>
          </cell>
          <cell r="H825">
            <v>831.3866000000002</v>
          </cell>
          <cell r="I825">
            <v>218.32289999999995</v>
          </cell>
          <cell r="J825">
            <v>691.2941</v>
          </cell>
          <cell r="K825">
            <v>39.859199999999994</v>
          </cell>
          <cell r="L825">
            <v>422.2534999999999</v>
          </cell>
          <cell r="M825">
            <v>256.01</v>
          </cell>
          <cell r="N825">
            <v>255.90660000000003</v>
          </cell>
          <cell r="O825">
            <v>254.00089999999997</v>
          </cell>
          <cell r="P825">
            <v>924.3490999999999</v>
          </cell>
          <cell r="Q825">
            <v>951.9744000000001</v>
          </cell>
          <cell r="R825">
            <v>5318.595299999999</v>
          </cell>
          <cell r="S825">
            <v>731.1533</v>
          </cell>
          <cell r="T825">
            <v>3.8431</v>
          </cell>
          <cell r="U825">
            <v>1.4645</v>
          </cell>
          <cell r="V825">
            <v>15.7835</v>
          </cell>
          <cell r="W825">
            <v>4.1829</v>
          </cell>
          <cell r="X825">
            <v>6.6725</v>
          </cell>
          <cell r="Y825">
            <v>2.4656000000000002</v>
          </cell>
          <cell r="Z825">
            <v>8.3208</v>
          </cell>
          <cell r="AA825">
            <v>3.4728999999999997</v>
          </cell>
          <cell r="AB825">
            <v>5.2953</v>
          </cell>
          <cell r="AC825">
            <v>0.7916000000000001</v>
          </cell>
          <cell r="AD825">
            <v>11.915299999999998</v>
          </cell>
          <cell r="AE825">
            <v>5.643400000000001</v>
          </cell>
          <cell r="AF825">
            <v>69.85189999999999</v>
          </cell>
        </row>
        <row r="826">
          <cell r="A826" t="str">
            <v>1996</v>
          </cell>
          <cell r="E826">
            <v>1996</v>
          </cell>
          <cell r="F826">
            <v>336.28040000000004</v>
          </cell>
          <cell r="G826">
            <v>139.5614</v>
          </cell>
          <cell r="H826">
            <v>838.9587</v>
          </cell>
          <cell r="I826">
            <v>220.1811</v>
          </cell>
          <cell r="J826">
            <v>696.6245999999999</v>
          </cell>
          <cell r="K826">
            <v>40.36909999999999</v>
          </cell>
          <cell r="L826">
            <v>425.9860999999999</v>
          </cell>
          <cell r="M826">
            <v>259.0475</v>
          </cell>
          <cell r="N826">
            <v>258.4579</v>
          </cell>
          <cell r="O826">
            <v>254.07759999999996</v>
          </cell>
          <cell r="P826">
            <v>934.1206000000001</v>
          </cell>
          <cell r="Q826">
            <v>954.0094000000001</v>
          </cell>
          <cell r="R826">
            <v>5357.673699999999</v>
          </cell>
          <cell r="S826">
            <v>736.9936999999999</v>
          </cell>
          <cell r="T826">
            <v>3.9809000000000005</v>
          </cell>
          <cell r="U826">
            <v>1.7086000000000001</v>
          </cell>
          <cell r="V826">
            <v>14.065299999999999</v>
          </cell>
          <cell r="W826">
            <v>3.7099000000000006</v>
          </cell>
          <cell r="X826">
            <v>9.5373</v>
          </cell>
          <cell r="Y826">
            <v>0.8652</v>
          </cell>
          <cell r="Z826">
            <v>4.979500000000001</v>
          </cell>
          <cell r="AA826">
            <v>3.7477</v>
          </cell>
          <cell r="AB826">
            <v>3.1446</v>
          </cell>
          <cell r="AC826">
            <v>1.4179000000000004</v>
          </cell>
          <cell r="AD826">
            <v>15.5</v>
          </cell>
          <cell r="AE826">
            <v>6.619399999999999</v>
          </cell>
          <cell r="AF826">
            <v>69.2766</v>
          </cell>
        </row>
        <row r="827">
          <cell r="A827" t="str">
            <v>1997</v>
          </cell>
          <cell r="E827">
            <v>1997</v>
          </cell>
          <cell r="F827">
            <v>338.97060000000005</v>
          </cell>
          <cell r="G827">
            <v>140.04229999999998</v>
          </cell>
          <cell r="H827">
            <v>846.8866999999999</v>
          </cell>
          <cell r="I827">
            <v>222.0507</v>
          </cell>
          <cell r="J827">
            <v>702.1851</v>
          </cell>
          <cell r="K827">
            <v>41.17110000000001</v>
          </cell>
          <cell r="L827">
            <v>429.9200000000001</v>
          </cell>
          <cell r="M827">
            <v>260.9719</v>
          </cell>
          <cell r="N827">
            <v>264.32109999999994</v>
          </cell>
          <cell r="O827">
            <v>254.44209999999995</v>
          </cell>
          <cell r="P827">
            <v>943.6999999999998</v>
          </cell>
          <cell r="Q827">
            <v>962.3544</v>
          </cell>
          <cell r="R827">
            <v>5411.349699999999</v>
          </cell>
          <cell r="S827">
            <v>743.3562000000001</v>
          </cell>
          <cell r="T827">
            <v>3.5479000000000003</v>
          </cell>
          <cell r="U827">
            <v>1.9853</v>
          </cell>
          <cell r="V827">
            <v>15.590400000000002</v>
          </cell>
          <cell r="W827">
            <v>3.9511000000000003</v>
          </cell>
          <cell r="X827">
            <v>10.736</v>
          </cell>
          <cell r="Y827">
            <v>1.0341</v>
          </cell>
          <cell r="Z827">
            <v>4.629999999999999</v>
          </cell>
          <cell r="AA827">
            <v>2.2293999999999996</v>
          </cell>
          <cell r="AB827">
            <v>5.7427</v>
          </cell>
          <cell r="AC827">
            <v>1.4608999999999999</v>
          </cell>
          <cell r="AD827">
            <v>12.9516</v>
          </cell>
          <cell r="AE827">
            <v>9.944600000000001</v>
          </cell>
          <cell r="AF827">
            <v>73.8015</v>
          </cell>
        </row>
        <row r="828">
          <cell r="A828" t="str">
            <v>1998</v>
          </cell>
          <cell r="E828">
            <v>1998</v>
          </cell>
          <cell r="F828">
            <v>342.3806</v>
          </cell>
          <cell r="G828">
            <v>141.12550000000002</v>
          </cell>
          <cell r="H828">
            <v>853.4433999999998</v>
          </cell>
          <cell r="I828">
            <v>223.86010000000002</v>
          </cell>
          <cell r="J828">
            <v>710.9027999999998</v>
          </cell>
          <cell r="K828">
            <v>41.70890000000001</v>
          </cell>
          <cell r="L828">
            <v>435.2806</v>
          </cell>
          <cell r="M828">
            <v>263.46119999999996</v>
          </cell>
          <cell r="N828">
            <v>268.8207</v>
          </cell>
          <cell r="O828">
            <v>255.9015</v>
          </cell>
          <cell r="P828">
            <v>953.1449999999999</v>
          </cell>
          <cell r="Q828">
            <v>975.0309000000001</v>
          </cell>
          <cell r="R828">
            <v>5472.9666</v>
          </cell>
          <cell r="S828">
            <v>752.6116999999998</v>
          </cell>
          <cell r="T828">
            <v>7.236000000000001</v>
          </cell>
          <cell r="U828">
            <v>1.7968</v>
          </cell>
          <cell r="V828">
            <v>14.2475</v>
          </cell>
          <cell r="W828">
            <v>4.0049</v>
          </cell>
          <cell r="X828">
            <v>27.215999999999998</v>
          </cell>
          <cell r="Y828">
            <v>1.7287000000000001</v>
          </cell>
          <cell r="Z828">
            <v>7.541200000000001</v>
          </cell>
          <cell r="AA828">
            <v>3.6894000000000005</v>
          </cell>
          <cell r="AB828">
            <v>6.007599999999999</v>
          </cell>
          <cell r="AC828">
            <v>6.685999999999999</v>
          </cell>
          <cell r="AD828">
            <v>18.5906</v>
          </cell>
          <cell r="AE828">
            <v>23.687099999999994</v>
          </cell>
          <cell r="AF828">
            <v>137.58610000000002</v>
          </cell>
        </row>
        <row r="829">
          <cell r="A829" t="str">
            <v>1999</v>
          </cell>
          <cell r="E829">
            <v>1999</v>
          </cell>
          <cell r="F829">
            <v>345.9141000000001</v>
          </cell>
          <cell r="G829">
            <v>142.6206</v>
          </cell>
          <cell r="H829">
            <v>863.0178000000001</v>
          </cell>
          <cell r="I829">
            <v>226.207</v>
          </cell>
          <cell r="J829">
            <v>727.2322999999999</v>
          </cell>
          <cell r="K829">
            <v>42.6427</v>
          </cell>
          <cell r="L829">
            <v>443.6353</v>
          </cell>
          <cell r="M829">
            <v>266.03739999999993</v>
          </cell>
          <cell r="N829">
            <v>272.85509999999994</v>
          </cell>
          <cell r="O829">
            <v>260.5451</v>
          </cell>
          <cell r="P829">
            <v>965.3390999999999</v>
          </cell>
          <cell r="Q829">
            <v>995.5839000000001</v>
          </cell>
          <cell r="R829">
            <v>5562.0181</v>
          </cell>
          <cell r="S829">
            <v>769.8749999999999</v>
          </cell>
          <cell r="T829">
            <v>6.2122</v>
          </cell>
          <cell r="U829">
            <v>2.6849</v>
          </cell>
          <cell r="V829">
            <v>18.1388</v>
          </cell>
          <cell r="W829">
            <v>4.685900000000001</v>
          </cell>
          <cell r="X829">
            <v>23.5229</v>
          </cell>
          <cell r="Y829">
            <v>1.4344999999999999</v>
          </cell>
          <cell r="Z829">
            <v>10.041300000000001</v>
          </cell>
          <cell r="AA829">
            <v>3.4009</v>
          </cell>
          <cell r="AB829">
            <v>4.8123</v>
          </cell>
          <cell r="AC829">
            <v>7.9588</v>
          </cell>
          <cell r="AD829">
            <v>19.946900000000003</v>
          </cell>
          <cell r="AE829">
            <v>27.8681</v>
          </cell>
          <cell r="AF829">
            <v>134.76069999999996</v>
          </cell>
        </row>
        <row r="830">
          <cell r="A830" t="str">
            <v>2000</v>
          </cell>
          <cell r="E830">
            <v>2000</v>
          </cell>
          <cell r="F830">
            <v>349.8034</v>
          </cell>
          <cell r="G830">
            <v>144.48390000000003</v>
          </cell>
          <cell r="H830">
            <v>874.6295999999999</v>
          </cell>
          <cell r="I830">
            <v>229.0967</v>
          </cell>
          <cell r="J830">
            <v>746.6605</v>
          </cell>
          <cell r="K830">
            <v>43.761599999999994</v>
          </cell>
          <cell r="L830">
            <v>450.0114999999999</v>
          </cell>
          <cell r="M830">
            <v>268.4106</v>
          </cell>
          <cell r="N830">
            <v>276.55820000000006</v>
          </cell>
          <cell r="O830">
            <v>265.43039999999996</v>
          </cell>
          <cell r="P830">
            <v>977.8475999999999</v>
          </cell>
          <cell r="Q830">
            <v>1021.4187000000001</v>
          </cell>
          <cell r="R830">
            <v>5657.5281</v>
          </cell>
          <cell r="S830">
            <v>790.4221</v>
          </cell>
          <cell r="T830">
            <v>6.623499999999999</v>
          </cell>
          <cell r="U830">
            <v>3.2228999999999997</v>
          </cell>
          <cell r="V830">
            <v>20.4898</v>
          </cell>
          <cell r="W830">
            <v>5.3811</v>
          </cell>
          <cell r="X830">
            <v>27.992900000000002</v>
          </cell>
          <cell r="Y830">
            <v>1.6222</v>
          </cell>
          <cell r="Z830">
            <v>8.193600000000002</v>
          </cell>
          <cell r="AA830">
            <v>3.5503</v>
          </cell>
          <cell r="AB830">
            <v>4.600000000000001</v>
          </cell>
          <cell r="AC830">
            <v>7.3491</v>
          </cell>
          <cell r="AD830">
            <v>20.929299999999998</v>
          </cell>
          <cell r="AE830">
            <v>34.900999999999996</v>
          </cell>
          <cell r="AF830">
            <v>145.29599999999996</v>
          </cell>
        </row>
        <row r="831">
          <cell r="A831" t="str">
            <v>2001</v>
          </cell>
          <cell r="E831">
            <v>2001</v>
          </cell>
          <cell r="F831">
            <v>353.79389999999995</v>
          </cell>
          <cell r="G831">
            <v>146.2895</v>
          </cell>
          <cell r="H831">
            <v>886.0698</v>
          </cell>
          <cell r="I831">
            <v>232.553</v>
          </cell>
          <cell r="J831">
            <v>765.2899000000001</v>
          </cell>
          <cell r="K831">
            <v>44.778200000000005</v>
          </cell>
          <cell r="L831">
            <v>457.15270000000004</v>
          </cell>
          <cell r="M831">
            <v>271.00970000000007</v>
          </cell>
          <cell r="N831">
            <v>280.5512</v>
          </cell>
          <cell r="O831">
            <v>269.83989999999994</v>
          </cell>
          <cell r="P831">
            <v>989.8302</v>
          </cell>
          <cell r="Q831">
            <v>1044.2512</v>
          </cell>
          <cell r="R831">
            <v>5748.968500000001</v>
          </cell>
          <cell r="S831">
            <v>810.0681000000001</v>
          </cell>
          <cell r="T831">
            <v>6.8455</v>
          </cell>
          <cell r="U831">
            <v>3.1449</v>
          </cell>
          <cell r="V831">
            <v>20.1998</v>
          </cell>
          <cell r="W831">
            <v>5.935199999999998</v>
          </cell>
          <cell r="X831">
            <v>27.231099999999998</v>
          </cell>
          <cell r="Y831">
            <v>1.6117000000000001</v>
          </cell>
          <cell r="Z831">
            <v>9.146400000000002</v>
          </cell>
          <cell r="AA831">
            <v>3.7341</v>
          </cell>
          <cell r="AB831">
            <v>4.9638</v>
          </cell>
          <cell r="AC831">
            <v>7.1385</v>
          </cell>
          <cell r="AD831">
            <v>20.285400000000003</v>
          </cell>
          <cell r="AE831">
            <v>31.8336</v>
          </cell>
          <cell r="AF831">
            <v>141.70440000000002</v>
          </cell>
        </row>
        <row r="832">
          <cell r="A832" t="str">
            <v>2002</v>
          </cell>
          <cell r="E832">
            <v>2002</v>
          </cell>
          <cell r="F832">
            <v>360.57820000000004</v>
          </cell>
          <cell r="G832">
            <v>148.77240000000003</v>
          </cell>
          <cell r="H832">
            <v>899.4935</v>
          </cell>
          <cell r="I832">
            <v>235.96760000000003</v>
          </cell>
          <cell r="J832">
            <v>780.512</v>
          </cell>
          <cell r="K832">
            <v>45.50489999999999</v>
          </cell>
          <cell r="L832">
            <v>464.45709999999997</v>
          </cell>
          <cell r="M832">
            <v>274.48339999999996</v>
          </cell>
          <cell r="N832">
            <v>285.04609999999997</v>
          </cell>
          <cell r="O832">
            <v>274.48879999999997</v>
          </cell>
          <cell r="P832">
            <v>1004.059</v>
          </cell>
          <cell r="Q832">
            <v>1065.4315000000001</v>
          </cell>
          <cell r="R832">
            <v>5848.2359</v>
          </cell>
          <cell r="S832">
            <v>826.0169</v>
          </cell>
          <cell r="T832">
            <v>14.334899999999998</v>
          </cell>
          <cell r="U832">
            <v>4.852199999999999</v>
          </cell>
          <cell r="V832">
            <v>25.240399999999994</v>
          </cell>
          <cell r="W832">
            <v>7.035299999999999</v>
          </cell>
          <cell r="X832">
            <v>31.889499999999998</v>
          </cell>
          <cell r="Y832">
            <v>2.1444999999999994</v>
          </cell>
          <cell r="Z832">
            <v>9.721700000000004</v>
          </cell>
          <cell r="AA832">
            <v>5.309500000000001</v>
          </cell>
          <cell r="AB832">
            <v>5.8311</v>
          </cell>
          <cell r="AC832">
            <v>10.4735</v>
          </cell>
          <cell r="AD832">
            <v>26.7745</v>
          </cell>
          <cell r="AE832">
            <v>38.93329999999999</v>
          </cell>
          <cell r="AF832">
            <v>175.7875</v>
          </cell>
        </row>
        <row r="833">
          <cell r="A833" t="str">
            <v>2003</v>
          </cell>
          <cell r="E833">
            <v>2003</v>
          </cell>
          <cell r="F833">
            <v>367.6693</v>
          </cell>
          <cell r="G833">
            <v>151.3151</v>
          </cell>
          <cell r="H833">
            <v>913.1063</v>
          </cell>
          <cell r="I833">
            <v>239.6007</v>
          </cell>
          <cell r="J833">
            <v>795.3393000000001</v>
          </cell>
          <cell r="K833">
            <v>46.2735</v>
          </cell>
          <cell r="L833">
            <v>470.9005000000001</v>
          </cell>
          <cell r="M833">
            <v>278.22100000000006</v>
          </cell>
          <cell r="N833">
            <v>289.8126</v>
          </cell>
          <cell r="O833">
            <v>279.16530000000006</v>
          </cell>
          <cell r="P833">
            <v>1018.9409999999999</v>
          </cell>
          <cell r="Q833">
            <v>1086.499</v>
          </cell>
          <cell r="R833">
            <v>5948.794599999999</v>
          </cell>
          <cell r="S833">
            <v>841.6128000000001</v>
          </cell>
          <cell r="T833">
            <v>10.937500000000002</v>
          </cell>
          <cell r="U833">
            <v>4.257</v>
          </cell>
          <cell r="V833">
            <v>23.470100000000002</v>
          </cell>
          <cell r="W833">
            <v>6.427500000000001</v>
          </cell>
          <cell r="X833">
            <v>23.658399999999997</v>
          </cell>
          <cell r="Y833">
            <v>1.3786</v>
          </cell>
          <cell r="Z833">
            <v>8.840399999999999</v>
          </cell>
          <cell r="AA833">
            <v>5.137</v>
          </cell>
          <cell r="AB833">
            <v>5.910499999999999</v>
          </cell>
          <cell r="AC833">
            <v>7.6929</v>
          </cell>
          <cell r="AD833">
            <v>24.8712</v>
          </cell>
          <cell r="AE833">
            <v>31.812800000000003</v>
          </cell>
          <cell r="AF833">
            <v>156.64500000000004</v>
          </cell>
        </row>
        <row r="834">
          <cell r="A834" t="str">
            <v>2004</v>
          </cell>
          <cell r="E834">
            <v>2004</v>
          </cell>
          <cell r="F834">
            <v>374.57160000000005</v>
          </cell>
          <cell r="G834">
            <v>153.7051</v>
          </cell>
          <cell r="H834">
            <v>925.6424999999998</v>
          </cell>
          <cell r="I834">
            <v>243.1023</v>
          </cell>
          <cell r="J834">
            <v>809.1558999999999</v>
          </cell>
          <cell r="K834">
            <v>47.037800000000004</v>
          </cell>
          <cell r="L834">
            <v>477.0326</v>
          </cell>
          <cell r="M834">
            <v>281.5921000000001</v>
          </cell>
          <cell r="N834">
            <v>294.5526</v>
          </cell>
          <cell r="O834">
            <v>283.60130000000004</v>
          </cell>
          <cell r="P834">
            <v>1033.2651999999998</v>
          </cell>
          <cell r="Q834">
            <v>1105.4988</v>
          </cell>
          <cell r="R834">
            <v>6043.627799999999</v>
          </cell>
          <cell r="S834">
            <v>856.1936999999998</v>
          </cell>
          <cell r="T834">
            <v>10.880199999999997</v>
          </cell>
          <cell r="U834">
            <v>4.2053</v>
          </cell>
          <cell r="V834">
            <v>22.687</v>
          </cell>
          <cell r="W834">
            <v>6.371000000000001</v>
          </cell>
          <cell r="X834">
            <v>22.683900000000005</v>
          </cell>
          <cell r="Y834">
            <v>1.3741000000000003</v>
          </cell>
          <cell r="Z834">
            <v>8.737099999999998</v>
          </cell>
          <cell r="AA834">
            <v>4.888999999999999</v>
          </cell>
          <cell r="AB834">
            <v>5.9689999999999985</v>
          </cell>
          <cell r="AC834">
            <v>7.522300000000001</v>
          </cell>
          <cell r="AD834">
            <v>24.839799999999993</v>
          </cell>
          <cell r="AE834">
            <v>30.3458</v>
          </cell>
          <cell r="AF834">
            <v>153.0966</v>
          </cell>
        </row>
        <row r="835">
          <cell r="A835" t="str">
            <v>2005</v>
          </cell>
          <cell r="E835">
            <v>2005</v>
          </cell>
          <cell r="F835">
            <v>381.5742000000001</v>
          </cell>
          <cell r="G835">
            <v>156.1205</v>
          </cell>
          <cell r="H835">
            <v>938.1285999999999</v>
          </cell>
          <cell r="I835">
            <v>246.7093</v>
          </cell>
          <cell r="J835">
            <v>822.0943000000002</v>
          </cell>
          <cell r="K835">
            <v>47.81510000000001</v>
          </cell>
          <cell r="L835">
            <v>482.9439</v>
          </cell>
          <cell r="M835">
            <v>284.9421</v>
          </cell>
          <cell r="N835">
            <v>299.3539999999999</v>
          </cell>
          <cell r="O835">
            <v>288.0123</v>
          </cell>
          <cell r="P835">
            <v>1047.6099</v>
          </cell>
          <cell r="Q835">
            <v>1123.8434</v>
          </cell>
          <cell r="R835">
            <v>6136.359700000001</v>
          </cell>
          <cell r="S835">
            <v>869.9094000000002</v>
          </cell>
          <cell r="T835">
            <v>11.102899999999998</v>
          </cell>
          <cell r="U835">
            <v>4.331900000000001</v>
          </cell>
          <cell r="V835">
            <v>22.904899999999998</v>
          </cell>
          <cell r="W835">
            <v>6.5433</v>
          </cell>
          <cell r="X835">
            <v>21.8238</v>
          </cell>
          <cell r="Y835">
            <v>1.3868</v>
          </cell>
          <cell r="Z835">
            <v>8.733900000000002</v>
          </cell>
          <cell r="AA835">
            <v>4.996099999999999</v>
          </cell>
          <cell r="AB835">
            <v>6.122799999999999</v>
          </cell>
          <cell r="AC835">
            <v>7.563999999999999</v>
          </cell>
          <cell r="AD835">
            <v>25.368999999999996</v>
          </cell>
          <cell r="AE835">
            <v>30.266100000000005</v>
          </cell>
          <cell r="AF835">
            <v>153.537</v>
          </cell>
        </row>
        <row r="836">
          <cell r="A836" t="str">
            <v>2006</v>
          </cell>
          <cell r="E836">
            <v>2006</v>
          </cell>
          <cell r="F836">
            <v>388.4245</v>
          </cell>
          <cell r="G836">
            <v>158.4936</v>
          </cell>
          <cell r="H836">
            <v>950.2942</v>
          </cell>
          <cell r="I836">
            <v>250.27870000000004</v>
          </cell>
          <cell r="J836">
            <v>834.6723000000001</v>
          </cell>
          <cell r="K836">
            <v>48.582200000000014</v>
          </cell>
          <cell r="L836">
            <v>488.5813</v>
          </cell>
          <cell r="M836">
            <v>288.25749999999994</v>
          </cell>
          <cell r="N836">
            <v>304.213</v>
          </cell>
          <cell r="O836">
            <v>292.2649</v>
          </cell>
          <cell r="P836">
            <v>1061.6691</v>
          </cell>
          <cell r="Q836">
            <v>1141.7026</v>
          </cell>
          <cell r="R836">
            <v>6226.518900000001</v>
          </cell>
          <cell r="S836">
            <v>883.2545000000001</v>
          </cell>
          <cell r="T836">
            <v>11.0544</v>
          </cell>
          <cell r="U836">
            <v>4.384499999999999</v>
          </cell>
          <cell r="V836">
            <v>22.839</v>
          </cell>
          <cell r="W836">
            <v>6.5649999999999995</v>
          </cell>
          <cell r="X836">
            <v>21.458099999999998</v>
          </cell>
          <cell r="Y836">
            <v>1.3680999999999996</v>
          </cell>
          <cell r="Z836">
            <v>8.692799999999998</v>
          </cell>
          <cell r="AA836">
            <v>5.096700000000001</v>
          </cell>
          <cell r="AB836">
            <v>6.272799999999999</v>
          </cell>
          <cell r="AC836">
            <v>7.461199999999998</v>
          </cell>
          <cell r="AD836">
            <v>25.562499999999993</v>
          </cell>
          <cell r="AE836">
            <v>30.3261</v>
          </cell>
          <cell r="AF836">
            <v>152.96720000000002</v>
          </cell>
        </row>
        <row r="837">
          <cell r="A837" t="str">
            <v>2007</v>
          </cell>
          <cell r="E837">
            <v>2007</v>
          </cell>
          <cell r="F837">
            <v>395.3113000000001</v>
          </cell>
          <cell r="G837">
            <v>160.8127</v>
          </cell>
          <cell r="H837">
            <v>961.7026999999999</v>
          </cell>
          <cell r="I837">
            <v>253.76940000000002</v>
          </cell>
          <cell r="J837">
            <v>847.0486999999999</v>
          </cell>
          <cell r="K837">
            <v>49.331</v>
          </cell>
          <cell r="L837">
            <v>494.1185</v>
          </cell>
          <cell r="M837">
            <v>291.5713</v>
          </cell>
          <cell r="N837">
            <v>308.91049999999996</v>
          </cell>
          <cell r="O837">
            <v>296.2792</v>
          </cell>
          <cell r="P837">
            <v>1075.4574000000002</v>
          </cell>
          <cell r="Q837">
            <v>1157.8095</v>
          </cell>
          <cell r="R837">
            <v>6314.4182</v>
          </cell>
          <cell r="S837">
            <v>896.3797</v>
          </cell>
          <cell r="T837">
            <v>11.1862</v>
          </cell>
          <cell r="U837">
            <v>4.4237</v>
          </cell>
          <cell r="V837">
            <v>22.3189</v>
          </cell>
          <cell r="W837">
            <v>6.5404</v>
          </cell>
          <cell r="X837">
            <v>21.2365</v>
          </cell>
          <cell r="Y837">
            <v>1.3454999999999997</v>
          </cell>
          <cell r="Z837">
            <v>8.834500000000002</v>
          </cell>
          <cell r="AA837">
            <v>5.2321</v>
          </cell>
          <cell r="AB837">
            <v>6.208600000000001</v>
          </cell>
          <cell r="AC837">
            <v>7.2731</v>
          </cell>
          <cell r="AD837">
            <v>25.7429</v>
          </cell>
          <cell r="AE837">
            <v>29.0796</v>
          </cell>
          <cell r="AF837">
            <v>153.1492</v>
          </cell>
        </row>
        <row r="838">
          <cell r="A838" t="str">
            <v>2008</v>
          </cell>
          <cell r="E838">
            <v>2008</v>
          </cell>
          <cell r="F838">
            <v>402.3064</v>
          </cell>
          <cell r="G838">
            <v>163.1481</v>
          </cell>
          <cell r="H838">
            <v>973.1290999999999</v>
          </cell>
          <cell r="I838">
            <v>257.2727</v>
          </cell>
          <cell r="J838">
            <v>859.6283999999999</v>
          </cell>
          <cell r="K838">
            <v>50.086000000000006</v>
          </cell>
          <cell r="L838">
            <v>499.34420000000006</v>
          </cell>
          <cell r="M838">
            <v>294.8252</v>
          </cell>
          <cell r="N838">
            <v>313.8741999999999</v>
          </cell>
          <cell r="O838">
            <v>300.24039999999997</v>
          </cell>
          <cell r="P838">
            <v>1089.0166000000002</v>
          </cell>
          <cell r="Q838">
            <v>1174.5499</v>
          </cell>
          <cell r="R838">
            <v>6402.9866</v>
          </cell>
          <cell r="S838">
            <v>909.7144</v>
          </cell>
          <cell r="T838">
            <v>11.3732</v>
          </cell>
          <cell r="U838">
            <v>4.524199999999999</v>
          </cell>
          <cell r="V838">
            <v>22.553600000000003</v>
          </cell>
          <cell r="W838">
            <v>6.5987</v>
          </cell>
          <cell r="X838">
            <v>21.413699999999995</v>
          </cell>
          <cell r="Y838">
            <v>1.3432</v>
          </cell>
          <cell r="Z838">
            <v>8.781899999999998</v>
          </cell>
          <cell r="AA838">
            <v>5.3238</v>
          </cell>
          <cell r="AB838">
            <v>6.573</v>
          </cell>
          <cell r="AC838">
            <v>7.2620000000000005</v>
          </cell>
          <cell r="AD838">
            <v>25.925599999999996</v>
          </cell>
          <cell r="AE838">
            <v>30.173600000000004</v>
          </cell>
          <cell r="AF838">
            <v>155.65089999999998</v>
          </cell>
        </row>
        <row r="839">
          <cell r="A839" t="str">
            <v>2009</v>
          </cell>
          <cell r="E839">
            <v>2009</v>
          </cell>
          <cell r="F839">
            <v>408.8591</v>
          </cell>
          <cell r="G839">
            <v>165.4137</v>
          </cell>
          <cell r="H839">
            <v>984.9614</v>
          </cell>
          <cell r="I839">
            <v>260.7564</v>
          </cell>
          <cell r="J839">
            <v>872.0922</v>
          </cell>
          <cell r="K839">
            <v>50.84889999999999</v>
          </cell>
          <cell r="L839">
            <v>504.2409</v>
          </cell>
          <cell r="M839">
            <v>297.77009999999996</v>
          </cell>
          <cell r="N839">
            <v>318.8415</v>
          </cell>
          <cell r="O839">
            <v>304.2606</v>
          </cell>
          <cell r="P839">
            <v>1101.4242000000002</v>
          </cell>
          <cell r="Q839">
            <v>1190.3410999999999</v>
          </cell>
          <cell r="R839">
            <v>6489.199099999999</v>
          </cell>
          <cell r="S839">
            <v>922.9411</v>
          </cell>
          <cell r="T839">
            <v>11.004299999999999</v>
          </cell>
          <cell r="U839">
            <v>4.5337999999999985</v>
          </cell>
          <cell r="V839">
            <v>23.1717</v>
          </cell>
          <cell r="W839">
            <v>6.6227</v>
          </cell>
          <cell r="X839">
            <v>21.2659</v>
          </cell>
          <cell r="Y839">
            <v>1.3455</v>
          </cell>
          <cell r="Z839">
            <v>8.7172</v>
          </cell>
          <cell r="AA839">
            <v>5.1674999999999995</v>
          </cell>
          <cell r="AB839">
            <v>6.6764</v>
          </cell>
          <cell r="AC839">
            <v>7.358200000000001</v>
          </cell>
          <cell r="AD839">
            <v>25.154999999999998</v>
          </cell>
          <cell r="AE839">
            <v>29.636399999999995</v>
          </cell>
          <cell r="AF839">
            <v>154.9925</v>
          </cell>
        </row>
        <row r="840">
          <cell r="A840" t="str">
            <v>2010</v>
          </cell>
          <cell r="E840">
            <v>2010</v>
          </cell>
          <cell r="F840">
            <v>415.5110000000001</v>
          </cell>
          <cell r="G840">
            <v>167.7014</v>
          </cell>
          <cell r="H840">
            <v>996.8720000000001</v>
          </cell>
          <cell r="I840">
            <v>264.255</v>
          </cell>
          <cell r="J840">
            <v>884.7390999999999</v>
          </cell>
          <cell r="K840">
            <v>51.6175</v>
          </cell>
          <cell r="L840">
            <v>508.6519</v>
          </cell>
          <cell r="M840">
            <v>300.7021000000001</v>
          </cell>
          <cell r="N840">
            <v>324.5236</v>
          </cell>
          <cell r="O840">
            <v>308.20390000000003</v>
          </cell>
          <cell r="P840">
            <v>1113.7552</v>
          </cell>
          <cell r="Q840">
            <v>1206.717</v>
          </cell>
          <cell r="R840">
            <v>6576.300099999999</v>
          </cell>
          <cell r="S840">
            <v>936.3565999999998</v>
          </cell>
          <cell r="T840">
            <v>11.169</v>
          </cell>
          <cell r="U840">
            <v>4.6272</v>
          </cell>
          <cell r="V840">
            <v>23.4508</v>
          </cell>
          <cell r="W840">
            <v>6.6747000000000005</v>
          </cell>
          <cell r="X840">
            <v>21.4199</v>
          </cell>
          <cell r="Y840">
            <v>1.3401999999999996</v>
          </cell>
          <cell r="Z840">
            <v>8.511100000000004</v>
          </cell>
          <cell r="AA840">
            <v>5.3125</v>
          </cell>
          <cell r="AB840">
            <v>7.496999999999998</v>
          </cell>
          <cell r="AC840">
            <v>7.318199999999999</v>
          </cell>
          <cell r="AD840">
            <v>25.411099999999994</v>
          </cell>
          <cell r="AE840">
            <v>30.586199999999998</v>
          </cell>
          <cell r="AF840">
            <v>157.5151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Page"/>
      <sheetName val="Summary"/>
      <sheetName val="Interface"/>
      <sheetName val="Regional summary"/>
      <sheetName val="All CA"/>
      <sheetName val="PG&amp;E"/>
      <sheetName val="SMUD"/>
      <sheetName val="SCE"/>
      <sheetName val="LADWP"/>
      <sheetName val="SDGE"/>
      <sheetName val="BGP"/>
      <sheetName val="OTHER"/>
      <sheetName val="Floorspace"/>
      <sheetName val="GWh"/>
      <sheetName val="Key"/>
      <sheetName val="Output"/>
      <sheetName val="Flspc Stock&amp;Additions"/>
    </sheetNames>
    <sheetDataSet>
      <sheetData sheetId="5">
        <row r="293">
          <cell r="BD293">
            <v>40234.50758403518</v>
          </cell>
        </row>
        <row r="294">
          <cell r="BD294">
            <v>3560.8079597117353</v>
          </cell>
        </row>
      </sheetData>
      <sheetData sheetId="6">
        <row r="293">
          <cell r="BD293">
            <v>5073.680816782339</v>
          </cell>
        </row>
        <row r="294">
          <cell r="BD294">
            <v>411.699420277081</v>
          </cell>
        </row>
      </sheetData>
      <sheetData sheetId="7">
        <row r="293">
          <cell r="BD293">
            <v>40666.663639352024</v>
          </cell>
        </row>
        <row r="294">
          <cell r="BD294">
            <v>4047.0541315094597</v>
          </cell>
        </row>
      </sheetData>
      <sheetData sheetId="8">
        <row r="293">
          <cell r="BD293">
            <v>11989.422117424212</v>
          </cell>
        </row>
        <row r="294">
          <cell r="BD294">
            <v>1017.0465137632184</v>
          </cell>
        </row>
      </sheetData>
      <sheetData sheetId="9">
        <row r="293">
          <cell r="BD293">
            <v>10474.789336868478</v>
          </cell>
        </row>
        <row r="294">
          <cell r="BD294">
            <v>905.632483806025</v>
          </cell>
        </row>
      </sheetData>
      <sheetData sheetId="10">
        <row r="293">
          <cell r="BD293">
            <v>2256.4355276048</v>
          </cell>
        </row>
        <row r="294">
          <cell r="BD294">
            <v>151.07663661198848</v>
          </cell>
        </row>
      </sheetData>
      <sheetData sheetId="11">
        <row r="293">
          <cell r="BD293">
            <v>1723.6578460308292</v>
          </cell>
        </row>
        <row r="294">
          <cell r="BD294">
            <v>55.79296484173489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Summary"/>
      <sheetName val="Interface"/>
      <sheetName val="All CA"/>
      <sheetName val="PGE"/>
      <sheetName val="SMUD"/>
      <sheetName val="SCE"/>
      <sheetName val="LADWP"/>
      <sheetName val="BGP"/>
      <sheetName val="SDGE"/>
      <sheetName val="Lifetime"/>
      <sheetName val="Households_PA"/>
      <sheetName val="Households_CZ"/>
    </sheetNames>
    <sheetDataSet>
      <sheetData sheetId="2">
        <row r="3">
          <cell r="C3" t="str">
            <v>Continued trend</v>
          </cell>
        </row>
        <row r="4">
          <cell r="C4" t="str">
            <v>Baseline</v>
          </cell>
        </row>
        <row r="31">
          <cell r="B31">
            <v>2265.4873842090647</v>
          </cell>
          <cell r="C31">
            <v>2600.352413814067</v>
          </cell>
          <cell r="D31">
            <v>349.29466575696796</v>
          </cell>
          <cell r="E31">
            <v>5215.1344637801</v>
          </cell>
        </row>
        <row r="32">
          <cell r="B32">
            <v>2274.947301774635</v>
          </cell>
          <cell r="C32">
            <v>2612.875376294188</v>
          </cell>
          <cell r="D32">
            <v>351.88371636177703</v>
          </cell>
          <cell r="E32">
            <v>5239.706394430599</v>
          </cell>
        </row>
        <row r="33">
          <cell r="B33">
            <v>2284.407219340205</v>
          </cell>
          <cell r="C33">
            <v>2625.3983387743083</v>
          </cell>
          <cell r="D33">
            <v>354.47276696658605</v>
          </cell>
          <cell r="E33">
            <v>5264.2783250811</v>
          </cell>
        </row>
        <row r="34">
          <cell r="B34">
            <v>2293.8671369057747</v>
          </cell>
          <cell r="C34">
            <v>2637.921301254429</v>
          </cell>
          <cell r="D34">
            <v>357.0618175713952</v>
          </cell>
          <cell r="E34">
            <v>5288.850255731599</v>
          </cell>
        </row>
        <row r="35">
          <cell r="B35">
            <v>2303.327054471345</v>
          </cell>
          <cell r="C35">
            <v>2650.4442637345496</v>
          </cell>
          <cell r="D35">
            <v>359.65086817620426</v>
          </cell>
          <cell r="E35">
            <v>5313.4221863821</v>
          </cell>
        </row>
        <row r="36">
          <cell r="B36">
            <v>2324.0066263359336</v>
          </cell>
          <cell r="C36">
            <v>2675.5337730922097</v>
          </cell>
          <cell r="D36">
            <v>339.0123875267771</v>
          </cell>
          <cell r="E36">
            <v>5338.55278695492</v>
          </cell>
        </row>
        <row r="37">
          <cell r="B37">
            <v>2344.6861982005225</v>
          </cell>
          <cell r="C37">
            <v>2700.6232824498693</v>
          </cell>
          <cell r="D37">
            <v>318.37390687734995</v>
          </cell>
          <cell r="E37">
            <v>5363.683387527742</v>
          </cell>
        </row>
        <row r="38">
          <cell r="B38">
            <v>2365.3657700651115</v>
          </cell>
          <cell r="C38">
            <v>2725.712791807529</v>
          </cell>
          <cell r="D38">
            <v>297.7354262279228</v>
          </cell>
          <cell r="E38">
            <v>5388.813988100564</v>
          </cell>
        </row>
        <row r="39">
          <cell r="B39">
            <v>2392.127896087746</v>
          </cell>
          <cell r="C39">
            <v>2755.3848652725837</v>
          </cell>
          <cell r="D39">
            <v>301.1645052301453</v>
          </cell>
          <cell r="E39">
            <v>5448.677266590475</v>
          </cell>
        </row>
        <row r="40">
          <cell r="B40">
            <v>2418.8900221103804</v>
          </cell>
          <cell r="C40">
            <v>2785.056938737639</v>
          </cell>
          <cell r="D40">
            <v>304.593584232368</v>
          </cell>
          <cell r="E40">
            <v>5508.540545080386</v>
          </cell>
        </row>
        <row r="41">
          <cell r="B41">
            <v>2445.652148133014</v>
          </cell>
          <cell r="C41">
            <v>2814.729012202693</v>
          </cell>
          <cell r="D41">
            <v>308.02266323459054</v>
          </cell>
          <cell r="E41">
            <v>5568.403823570298</v>
          </cell>
        </row>
        <row r="42">
          <cell r="B42">
            <v>2472.414274155648</v>
          </cell>
          <cell r="C42">
            <v>2844.4010856677482</v>
          </cell>
          <cell r="D42">
            <v>311.4517422368132</v>
          </cell>
          <cell r="E42">
            <v>5628.267102060209</v>
          </cell>
        </row>
        <row r="43">
          <cell r="B43">
            <v>2499.1764001782826</v>
          </cell>
          <cell r="C43">
            <v>2874.0731591328035</v>
          </cell>
          <cell r="D43">
            <v>314.8808212390357</v>
          </cell>
          <cell r="E43">
            <v>5688.130380550122</v>
          </cell>
        </row>
        <row r="44">
          <cell r="B44">
            <v>2525.9385262009173</v>
          </cell>
          <cell r="C44">
            <v>2903.7452325978584</v>
          </cell>
          <cell r="D44">
            <v>318.30990024125833</v>
          </cell>
          <cell r="E44">
            <v>5747.993659040034</v>
          </cell>
        </row>
        <row r="45">
          <cell r="B45">
            <v>2541.8587642458206</v>
          </cell>
          <cell r="C45">
            <v>2915.2265738375463</v>
          </cell>
          <cell r="D45">
            <v>321.74525077924096</v>
          </cell>
          <cell r="E45">
            <v>5778.830588862608</v>
          </cell>
        </row>
        <row r="46">
          <cell r="B46">
            <v>2557.7790022907247</v>
          </cell>
          <cell r="C46">
            <v>2926.7079150772356</v>
          </cell>
          <cell r="D46">
            <v>325.1806013172236</v>
          </cell>
          <cell r="E46">
            <v>5809.6675186851835</v>
          </cell>
        </row>
        <row r="47">
          <cell r="B47">
            <v>2573.699240335629</v>
          </cell>
          <cell r="C47">
            <v>2938.189256316925</v>
          </cell>
          <cell r="D47">
            <v>328.61595185520616</v>
          </cell>
          <cell r="E47">
            <v>5840.50444850776</v>
          </cell>
        </row>
        <row r="48">
          <cell r="B48">
            <v>2589.6194783805327</v>
          </cell>
          <cell r="C48">
            <v>2949.6705975566138</v>
          </cell>
          <cell r="D48">
            <v>332.0513023931888</v>
          </cell>
          <cell r="E48">
            <v>5871.341378330335</v>
          </cell>
        </row>
        <row r="49">
          <cell r="B49">
            <v>2605.5397164254373</v>
          </cell>
          <cell r="C49">
            <v>2961.151938796302</v>
          </cell>
          <cell r="D49">
            <v>335.4866529311715</v>
          </cell>
          <cell r="E49">
            <v>5902.17830815291</v>
          </cell>
        </row>
        <row r="50">
          <cell r="B50">
            <v>2621.459954470341</v>
          </cell>
          <cell r="C50">
            <v>2972.633280035991</v>
          </cell>
          <cell r="D50">
            <v>338.922003469154</v>
          </cell>
          <cell r="E50">
            <v>5933.015237975486</v>
          </cell>
        </row>
        <row r="51">
          <cell r="B51">
            <v>2637.380192515245</v>
          </cell>
          <cell r="C51">
            <v>2984.11462127568</v>
          </cell>
          <cell r="D51">
            <v>342.3573540071367</v>
          </cell>
          <cell r="E51">
            <v>5963.852167798062</v>
          </cell>
        </row>
        <row r="52">
          <cell r="B52">
            <v>2653.3004305601494</v>
          </cell>
          <cell r="C52">
            <v>2995.5959625153687</v>
          </cell>
          <cell r="D52">
            <v>345.79270454511925</v>
          </cell>
          <cell r="E52">
            <v>5994.689097620637</v>
          </cell>
        </row>
        <row r="53">
          <cell r="B53">
            <v>2669.2206686050527</v>
          </cell>
          <cell r="C53">
            <v>3007.077303755057</v>
          </cell>
          <cell r="D53">
            <v>349.22805508310176</v>
          </cell>
          <cell r="E53">
            <v>6025.526027443212</v>
          </cell>
        </row>
        <row r="54">
          <cell r="B54">
            <v>2685.140906649957</v>
          </cell>
          <cell r="C54">
            <v>3018.5586449947464</v>
          </cell>
          <cell r="D54">
            <v>352.66340562108445</v>
          </cell>
          <cell r="E54">
            <v>6056.362957265787</v>
          </cell>
        </row>
        <row r="55">
          <cell r="B55">
            <v>2701.0611446948606</v>
          </cell>
          <cell r="C55">
            <v>3030.039986234435</v>
          </cell>
          <cell r="D55">
            <v>356.098756159067</v>
          </cell>
          <cell r="E55">
            <v>6087.199887088362</v>
          </cell>
        </row>
        <row r="56">
          <cell r="B56">
            <v>2716.9813827397647</v>
          </cell>
          <cell r="C56">
            <v>3041.5213274741236</v>
          </cell>
          <cell r="D56">
            <v>359.53410669704965</v>
          </cell>
          <cell r="E56">
            <v>6118.036816910938</v>
          </cell>
        </row>
        <row r="57">
          <cell r="B57">
            <v>2732.9016207846694</v>
          </cell>
          <cell r="C57">
            <v>3053.002668713813</v>
          </cell>
          <cell r="D57">
            <v>362.9694572350323</v>
          </cell>
          <cell r="E57">
            <v>6148.873746733513</v>
          </cell>
        </row>
        <row r="58">
          <cell r="B58">
            <v>2748.821858829573</v>
          </cell>
          <cell r="C58">
            <v>3064.4840099535013</v>
          </cell>
          <cell r="D58">
            <v>366.40480777301485</v>
          </cell>
          <cell r="E58">
            <v>6179.710676556089</v>
          </cell>
        </row>
        <row r="59">
          <cell r="B59">
            <v>2764.742096874477</v>
          </cell>
          <cell r="C59">
            <v>3075.96535119319</v>
          </cell>
          <cell r="D59">
            <v>369.8401583109975</v>
          </cell>
          <cell r="E59">
            <v>6210.547606378665</v>
          </cell>
        </row>
        <row r="60">
          <cell r="B60">
            <v>2780.6623349193815</v>
          </cell>
          <cell r="C60">
            <v>3087.446692432879</v>
          </cell>
          <cell r="D60">
            <v>373.27550884898005</v>
          </cell>
          <cell r="E60">
            <v>6241.38453620124</v>
          </cell>
        </row>
        <row r="61">
          <cell r="B61">
            <v>2796.582572964285</v>
          </cell>
          <cell r="C61">
            <v>3098.9280336725674</v>
          </cell>
          <cell r="D61">
            <v>376.71085938696274</v>
          </cell>
          <cell r="E61">
            <v>6272.221466023817</v>
          </cell>
        </row>
        <row r="62">
          <cell r="B62">
            <v>2812.502811009189</v>
          </cell>
          <cell r="C62">
            <v>3110.409374912256</v>
          </cell>
          <cell r="D62">
            <v>380.14620992494537</v>
          </cell>
          <cell r="E62">
            <v>6303.05839584639</v>
          </cell>
        </row>
        <row r="63">
          <cell r="B63">
            <v>2828.423049054093</v>
          </cell>
          <cell r="C63">
            <v>3121.8907161519455</v>
          </cell>
          <cell r="D63">
            <v>383.5815604629279</v>
          </cell>
          <cell r="E63">
            <v>6333.8953256689665</v>
          </cell>
        </row>
        <row r="64">
          <cell r="B64">
            <v>2844.343287098997</v>
          </cell>
          <cell r="C64">
            <v>3133.3720573916344</v>
          </cell>
          <cell r="D64">
            <v>387.0169110009105</v>
          </cell>
          <cell r="E64">
            <v>6364.732255491542</v>
          </cell>
        </row>
        <row r="65">
          <cell r="B65">
            <v>2860.2635251439015</v>
          </cell>
          <cell r="C65">
            <v>3144.853398631323</v>
          </cell>
          <cell r="D65">
            <v>390.45226153889314</v>
          </cell>
          <cell r="E65">
            <v>6395.569185314118</v>
          </cell>
        </row>
        <row r="66">
          <cell r="B66">
            <v>2876.183763188805</v>
          </cell>
          <cell r="C66">
            <v>3156.3347398710116</v>
          </cell>
          <cell r="D66">
            <v>393.88761207687577</v>
          </cell>
          <cell r="E66">
            <v>6426.406115136693</v>
          </cell>
        </row>
        <row r="67">
          <cell r="B67">
            <v>2892.104001233709</v>
          </cell>
          <cell r="C67">
            <v>3167.816081110701</v>
          </cell>
          <cell r="D67">
            <v>397.32296261485834</v>
          </cell>
          <cell r="E67">
            <v>6457.243044959268</v>
          </cell>
        </row>
        <row r="68">
          <cell r="B68">
            <v>2908.0242392786135</v>
          </cell>
          <cell r="C68">
            <v>3179.2974223503893</v>
          </cell>
          <cell r="D68">
            <v>400.7583131528409</v>
          </cell>
          <cell r="E68">
            <v>6488.079974781845</v>
          </cell>
        </row>
        <row r="69">
          <cell r="B69">
            <v>2923.9444773235173</v>
          </cell>
          <cell r="C69">
            <v>3190.7787635900786</v>
          </cell>
          <cell r="D69">
            <v>404.19366369082354</v>
          </cell>
          <cell r="E69">
            <v>6518.91690460442</v>
          </cell>
        </row>
        <row r="70">
          <cell r="B70">
            <v>2939.8647153684215</v>
          </cell>
          <cell r="C70">
            <v>3202.2601048297674</v>
          </cell>
          <cell r="D70">
            <v>407.6290142288061</v>
          </cell>
          <cell r="E70">
            <v>6549.753834426995</v>
          </cell>
        </row>
        <row r="71">
          <cell r="B71">
            <v>2955.784953413325</v>
          </cell>
          <cell r="C71">
            <v>3213.741446069456</v>
          </cell>
          <cell r="D71">
            <v>411.0643647667888</v>
          </cell>
          <cell r="E71">
            <v>6580.5907642495695</v>
          </cell>
        </row>
        <row r="72">
          <cell r="B72">
            <v>2971.705191458229</v>
          </cell>
          <cell r="C72">
            <v>3225.222787309145</v>
          </cell>
          <cell r="D72">
            <v>414.4997153047714</v>
          </cell>
          <cell r="E72">
            <v>6611.427694072145</v>
          </cell>
        </row>
        <row r="73">
          <cell r="B73">
            <v>2987.6254295031335</v>
          </cell>
          <cell r="C73">
            <v>3236.704128548834</v>
          </cell>
          <cell r="D73">
            <v>417.93506584275394</v>
          </cell>
          <cell r="E73">
            <v>6642.26462389472</v>
          </cell>
        </row>
        <row r="74">
          <cell r="B74">
            <v>3003.5456675480373</v>
          </cell>
          <cell r="C74">
            <v>3248.185469788522</v>
          </cell>
          <cell r="D74">
            <v>421.37041638073663</v>
          </cell>
          <cell r="E74">
            <v>6673.101553717296</v>
          </cell>
        </row>
        <row r="75">
          <cell r="B75">
            <v>3019.465905592941</v>
          </cell>
          <cell r="C75">
            <v>3259.666811028211</v>
          </cell>
          <cell r="D75">
            <v>424.80576691871926</v>
          </cell>
          <cell r="E75">
            <v>6703.938483539871</v>
          </cell>
        </row>
        <row r="76">
          <cell r="B76">
            <v>3035.3861436378456</v>
          </cell>
          <cell r="C76">
            <v>3271.1481522678996</v>
          </cell>
          <cell r="D76">
            <v>428.24111745670183</v>
          </cell>
          <cell r="E76">
            <v>6734.7754133624485</v>
          </cell>
        </row>
        <row r="77">
          <cell r="B77">
            <v>3051.30638168275</v>
          </cell>
          <cell r="C77">
            <v>3282.6294935075884</v>
          </cell>
          <cell r="D77">
            <v>431.67646799468446</v>
          </cell>
          <cell r="E77">
            <v>6765.612343185023</v>
          </cell>
        </row>
        <row r="78">
          <cell r="B78">
            <v>3067.2266197276526</v>
          </cell>
          <cell r="C78">
            <v>3294.1108347472777</v>
          </cell>
          <cell r="D78">
            <v>435.11181853266703</v>
          </cell>
          <cell r="E78">
            <v>6796.449273007597</v>
          </cell>
        </row>
        <row r="79">
          <cell r="B79">
            <v>3083.1468577725573</v>
          </cell>
          <cell r="C79">
            <v>3305.5921759869666</v>
          </cell>
          <cell r="D79">
            <v>438.54716907064966</v>
          </cell>
          <cell r="E79">
            <v>6827.286202830173</v>
          </cell>
        </row>
        <row r="80">
          <cell r="B80">
            <v>3099.067095817461</v>
          </cell>
          <cell r="C80">
            <v>3317.073517226655</v>
          </cell>
          <cell r="D80">
            <v>441.98251960863223</v>
          </cell>
          <cell r="E80">
            <v>6858.123132652749</v>
          </cell>
        </row>
        <row r="81">
          <cell r="B81">
            <v>3114.9873338623656</v>
          </cell>
          <cell r="C81">
            <v>3328.5548584663443</v>
          </cell>
          <cell r="D81">
            <v>445.41787014661486</v>
          </cell>
          <cell r="E81">
            <v>6888.960062475324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sheetName val="Summary"/>
      <sheetName val="Interface"/>
      <sheetName val="Regional summary"/>
      <sheetName val="Regional summary_CZ"/>
      <sheetName val="Nonclimate"/>
      <sheetName val="Space heating"/>
      <sheetName val="Furnace fan"/>
      <sheetName val="CAC"/>
      <sheetName val="Room AC"/>
      <sheetName val="Households"/>
      <sheetName val="GWh"/>
      <sheetName val="Key"/>
    </sheetNames>
    <sheetDataSet>
      <sheetData sheetId="10">
        <row r="8">
          <cell r="A8">
            <v>1980</v>
          </cell>
          <cell r="B8">
            <v>159714</v>
          </cell>
          <cell r="C8">
            <v>225679</v>
          </cell>
          <cell r="D8">
            <v>632241</v>
          </cell>
          <cell r="E8">
            <v>1128948</v>
          </cell>
          <cell r="F8">
            <v>1123997</v>
          </cell>
          <cell r="G8">
            <v>303166</v>
          </cell>
          <cell r="H8">
            <v>118690</v>
          </cell>
          <cell r="I8">
            <v>1743999</v>
          </cell>
          <cell r="J8">
            <v>580898</v>
          </cell>
          <cell r="K8">
            <v>547184</v>
          </cell>
          <cell r="L8">
            <v>749290</v>
          </cell>
          <cell r="M8">
            <v>392058</v>
          </cell>
          <cell r="N8">
            <v>718313</v>
          </cell>
          <cell r="O8">
            <v>0</v>
          </cell>
          <cell r="P8">
            <v>0</v>
          </cell>
          <cell r="Q8">
            <v>140630</v>
          </cell>
          <cell r="R8">
            <v>8564807</v>
          </cell>
        </row>
        <row r="9">
          <cell r="A9">
            <v>1981</v>
          </cell>
          <cell r="B9">
            <v>164791</v>
          </cell>
          <cell r="C9">
            <v>229002</v>
          </cell>
          <cell r="D9">
            <v>641478</v>
          </cell>
          <cell r="E9">
            <v>1142095</v>
          </cell>
          <cell r="F9">
            <v>1129279</v>
          </cell>
          <cell r="G9">
            <v>306447</v>
          </cell>
          <cell r="H9">
            <v>120497</v>
          </cell>
          <cell r="I9">
            <v>1756990</v>
          </cell>
          <cell r="J9">
            <v>587241</v>
          </cell>
          <cell r="K9">
            <v>558029</v>
          </cell>
          <cell r="L9">
            <v>750224</v>
          </cell>
          <cell r="M9">
            <v>394111</v>
          </cell>
          <cell r="N9">
            <v>725902</v>
          </cell>
          <cell r="O9">
            <v>0</v>
          </cell>
          <cell r="P9">
            <v>0</v>
          </cell>
          <cell r="Q9">
            <v>142312</v>
          </cell>
          <cell r="R9">
            <v>8648398</v>
          </cell>
        </row>
        <row r="10">
          <cell r="A10">
            <v>1982</v>
          </cell>
          <cell r="B10">
            <v>168277</v>
          </cell>
          <cell r="C10">
            <v>231712</v>
          </cell>
          <cell r="D10">
            <v>650340</v>
          </cell>
          <cell r="E10">
            <v>1154322</v>
          </cell>
          <cell r="F10">
            <v>1134049</v>
          </cell>
          <cell r="G10">
            <v>309611</v>
          </cell>
          <cell r="H10">
            <v>122796</v>
          </cell>
          <cell r="I10">
            <v>1761504</v>
          </cell>
          <cell r="J10">
            <v>591303</v>
          </cell>
          <cell r="K10">
            <v>567553</v>
          </cell>
          <cell r="L10">
            <v>749811</v>
          </cell>
          <cell r="M10">
            <v>393585</v>
          </cell>
          <cell r="N10">
            <v>732410</v>
          </cell>
          <cell r="O10">
            <v>0</v>
          </cell>
          <cell r="P10">
            <v>0</v>
          </cell>
          <cell r="Q10">
            <v>143207</v>
          </cell>
          <cell r="R10">
            <v>8710480</v>
          </cell>
        </row>
        <row r="11">
          <cell r="A11">
            <v>1983</v>
          </cell>
          <cell r="B11">
            <v>172457</v>
          </cell>
          <cell r="C11">
            <v>236719</v>
          </cell>
          <cell r="D11">
            <v>668306</v>
          </cell>
          <cell r="E11">
            <v>1179966</v>
          </cell>
          <cell r="F11">
            <v>1142710</v>
          </cell>
          <cell r="G11">
            <v>317329</v>
          </cell>
          <cell r="H11">
            <v>127015</v>
          </cell>
          <cell r="I11">
            <v>1781638</v>
          </cell>
          <cell r="J11">
            <v>598922</v>
          </cell>
          <cell r="K11">
            <v>589669</v>
          </cell>
          <cell r="L11">
            <v>751504</v>
          </cell>
          <cell r="M11">
            <v>396318</v>
          </cell>
          <cell r="N11">
            <v>752124</v>
          </cell>
          <cell r="O11">
            <v>0</v>
          </cell>
          <cell r="P11">
            <v>0</v>
          </cell>
          <cell r="Q11">
            <v>144789</v>
          </cell>
          <cell r="R11">
            <v>8859466</v>
          </cell>
        </row>
        <row r="12">
          <cell r="A12">
            <v>1984</v>
          </cell>
          <cell r="B12">
            <v>177084</v>
          </cell>
          <cell r="C12">
            <v>243304</v>
          </cell>
          <cell r="D12">
            <v>687521</v>
          </cell>
          <cell r="E12">
            <v>1207150</v>
          </cell>
          <cell r="F12">
            <v>1154001</v>
          </cell>
          <cell r="G12">
            <v>327533</v>
          </cell>
          <cell r="H12">
            <v>130457</v>
          </cell>
          <cell r="I12">
            <v>1809122</v>
          </cell>
          <cell r="J12">
            <v>608123</v>
          </cell>
          <cell r="K12">
            <v>625639</v>
          </cell>
          <cell r="L12">
            <v>755170</v>
          </cell>
          <cell r="M12">
            <v>402330</v>
          </cell>
          <cell r="N12">
            <v>783080</v>
          </cell>
          <cell r="O12">
            <v>0</v>
          </cell>
          <cell r="P12">
            <v>0</v>
          </cell>
          <cell r="Q12">
            <v>147495</v>
          </cell>
          <cell r="R12">
            <v>9058009</v>
          </cell>
        </row>
        <row r="13">
          <cell r="A13">
            <v>1985</v>
          </cell>
          <cell r="B13">
            <v>182713</v>
          </cell>
          <cell r="C13">
            <v>250116</v>
          </cell>
          <cell r="D13">
            <v>707739</v>
          </cell>
          <cell r="E13">
            <v>1244515</v>
          </cell>
          <cell r="F13">
            <v>1166667</v>
          </cell>
          <cell r="G13">
            <v>345209</v>
          </cell>
          <cell r="H13">
            <v>133802</v>
          </cell>
          <cell r="I13">
            <v>1845181</v>
          </cell>
          <cell r="J13">
            <v>620853</v>
          </cell>
          <cell r="K13">
            <v>661150</v>
          </cell>
          <cell r="L13">
            <v>763048</v>
          </cell>
          <cell r="M13">
            <v>413307</v>
          </cell>
          <cell r="N13">
            <v>819194</v>
          </cell>
          <cell r="O13">
            <v>0</v>
          </cell>
          <cell r="P13">
            <v>0</v>
          </cell>
          <cell r="Q13">
            <v>149827</v>
          </cell>
          <cell r="R13">
            <v>9303321</v>
          </cell>
        </row>
        <row r="14">
          <cell r="A14">
            <v>1986</v>
          </cell>
          <cell r="B14">
            <v>188482</v>
          </cell>
          <cell r="C14">
            <v>255806</v>
          </cell>
          <cell r="D14">
            <v>727634</v>
          </cell>
          <cell r="E14">
            <v>1280091</v>
          </cell>
          <cell r="F14">
            <v>1183146</v>
          </cell>
          <cell r="G14">
            <v>355372</v>
          </cell>
          <cell r="H14">
            <v>137349</v>
          </cell>
          <cell r="I14">
            <v>1890605</v>
          </cell>
          <cell r="J14">
            <v>636609</v>
          </cell>
          <cell r="K14">
            <v>710128</v>
          </cell>
          <cell r="L14">
            <v>770929</v>
          </cell>
          <cell r="M14">
            <v>423772</v>
          </cell>
          <cell r="N14">
            <v>860569</v>
          </cell>
          <cell r="O14">
            <v>0</v>
          </cell>
          <cell r="P14">
            <v>0</v>
          </cell>
          <cell r="Q14">
            <v>152181</v>
          </cell>
          <cell r="R14">
            <v>9572673</v>
          </cell>
        </row>
        <row r="15">
          <cell r="A15">
            <v>1987</v>
          </cell>
          <cell r="B15">
            <v>193804</v>
          </cell>
          <cell r="C15">
            <v>261554</v>
          </cell>
          <cell r="D15">
            <v>745068</v>
          </cell>
          <cell r="E15">
            <v>1307350</v>
          </cell>
          <cell r="F15">
            <v>1198441</v>
          </cell>
          <cell r="G15">
            <v>364139</v>
          </cell>
          <cell r="H15">
            <v>140549</v>
          </cell>
          <cell r="I15">
            <v>1928116</v>
          </cell>
          <cell r="J15">
            <v>650107</v>
          </cell>
          <cell r="K15">
            <v>741245</v>
          </cell>
          <cell r="L15">
            <v>779889</v>
          </cell>
          <cell r="M15">
            <v>427785</v>
          </cell>
          <cell r="N15">
            <v>890272</v>
          </cell>
          <cell r="O15">
            <v>0</v>
          </cell>
          <cell r="P15">
            <v>0</v>
          </cell>
          <cell r="Q15">
            <v>154029</v>
          </cell>
          <cell r="R15">
            <v>9782348</v>
          </cell>
        </row>
        <row r="16">
          <cell r="A16">
            <v>1988</v>
          </cell>
          <cell r="B16">
            <v>199447</v>
          </cell>
          <cell r="C16">
            <v>268572</v>
          </cell>
          <cell r="D16">
            <v>760471</v>
          </cell>
          <cell r="E16">
            <v>1335919</v>
          </cell>
          <cell r="F16">
            <v>1210162</v>
          </cell>
          <cell r="G16">
            <v>374667</v>
          </cell>
          <cell r="H16">
            <v>142467</v>
          </cell>
          <cell r="I16">
            <v>1964169</v>
          </cell>
          <cell r="J16">
            <v>662942</v>
          </cell>
          <cell r="K16">
            <v>789143</v>
          </cell>
          <cell r="L16">
            <v>786980</v>
          </cell>
          <cell r="M16">
            <v>430330</v>
          </cell>
          <cell r="N16">
            <v>916425</v>
          </cell>
          <cell r="O16">
            <v>0</v>
          </cell>
          <cell r="P16">
            <v>0</v>
          </cell>
          <cell r="Q16">
            <v>155669</v>
          </cell>
          <cell r="R16">
            <v>9997363</v>
          </cell>
        </row>
        <row r="17">
          <cell r="A17">
            <v>1989</v>
          </cell>
          <cell r="B17">
            <v>205826</v>
          </cell>
          <cell r="C17">
            <v>275864</v>
          </cell>
          <cell r="D17">
            <v>782469</v>
          </cell>
          <cell r="E17">
            <v>1363879</v>
          </cell>
          <cell r="F17">
            <v>1220675</v>
          </cell>
          <cell r="G17">
            <v>387052</v>
          </cell>
          <cell r="H17">
            <v>145387</v>
          </cell>
          <cell r="I17">
            <v>1994634</v>
          </cell>
          <cell r="J17">
            <v>676657</v>
          </cell>
          <cell r="K17">
            <v>826364</v>
          </cell>
          <cell r="L17">
            <v>791746</v>
          </cell>
          <cell r="M17">
            <v>432080</v>
          </cell>
          <cell r="N17">
            <v>933394</v>
          </cell>
          <cell r="O17">
            <v>0</v>
          </cell>
          <cell r="P17">
            <v>0</v>
          </cell>
          <cell r="Q17">
            <v>157104</v>
          </cell>
          <cell r="R17">
            <v>10193131</v>
          </cell>
        </row>
        <row r="18">
          <cell r="A18">
            <v>1990</v>
          </cell>
          <cell r="B18">
            <v>210581</v>
          </cell>
          <cell r="C18">
            <v>281089</v>
          </cell>
          <cell r="D18">
            <v>800187</v>
          </cell>
          <cell r="E18">
            <v>1381457</v>
          </cell>
          <cell r="F18">
            <v>1224109</v>
          </cell>
          <cell r="G18">
            <v>396135</v>
          </cell>
          <cell r="H18">
            <v>148088</v>
          </cell>
          <cell r="I18">
            <v>2007727</v>
          </cell>
          <cell r="J18">
            <v>683414</v>
          </cell>
          <cell r="K18">
            <v>845254</v>
          </cell>
          <cell r="L18">
            <v>794014</v>
          </cell>
          <cell r="M18">
            <v>429762</v>
          </cell>
          <cell r="N18">
            <v>946084</v>
          </cell>
          <cell r="O18">
            <v>0</v>
          </cell>
          <cell r="P18">
            <v>0</v>
          </cell>
          <cell r="Q18">
            <v>158063</v>
          </cell>
          <cell r="R18">
            <v>10305964</v>
          </cell>
        </row>
        <row r="19">
          <cell r="A19">
            <v>1991</v>
          </cell>
          <cell r="B19">
            <v>216392</v>
          </cell>
          <cell r="C19">
            <v>288006</v>
          </cell>
          <cell r="D19">
            <v>820329</v>
          </cell>
          <cell r="E19">
            <v>1401704</v>
          </cell>
          <cell r="F19">
            <v>1235474</v>
          </cell>
          <cell r="G19">
            <v>407886</v>
          </cell>
          <cell r="H19">
            <v>150782</v>
          </cell>
          <cell r="I19">
            <v>2028553</v>
          </cell>
          <cell r="J19">
            <v>692158</v>
          </cell>
          <cell r="K19">
            <v>873986</v>
          </cell>
          <cell r="L19">
            <v>802862</v>
          </cell>
          <cell r="M19">
            <v>433831</v>
          </cell>
          <cell r="N19">
            <v>964043</v>
          </cell>
          <cell r="O19">
            <v>0</v>
          </cell>
          <cell r="P19">
            <v>0</v>
          </cell>
          <cell r="Q19">
            <v>160303</v>
          </cell>
          <cell r="R19">
            <v>10476309</v>
          </cell>
        </row>
        <row r="20">
          <cell r="A20">
            <v>1992</v>
          </cell>
          <cell r="B20">
            <v>221311</v>
          </cell>
          <cell r="C20">
            <v>293484</v>
          </cell>
          <cell r="D20">
            <v>835319</v>
          </cell>
          <cell r="E20">
            <v>1418411</v>
          </cell>
          <cell r="F20">
            <v>1243216</v>
          </cell>
          <cell r="G20">
            <v>415085</v>
          </cell>
          <cell r="H20">
            <v>153199</v>
          </cell>
          <cell r="I20">
            <v>2040313</v>
          </cell>
          <cell r="J20">
            <v>697692</v>
          </cell>
          <cell r="K20">
            <v>891572</v>
          </cell>
          <cell r="L20">
            <v>808801</v>
          </cell>
          <cell r="M20">
            <v>441022</v>
          </cell>
          <cell r="N20">
            <v>977591</v>
          </cell>
          <cell r="O20">
            <v>0</v>
          </cell>
          <cell r="P20">
            <v>0</v>
          </cell>
          <cell r="Q20">
            <v>161440</v>
          </cell>
          <cell r="R20">
            <v>10598456</v>
          </cell>
        </row>
        <row r="21">
          <cell r="A21">
            <v>1993</v>
          </cell>
          <cell r="B21">
            <v>225235</v>
          </cell>
          <cell r="C21">
            <v>298470</v>
          </cell>
          <cell r="D21">
            <v>848613</v>
          </cell>
          <cell r="E21">
            <v>1432026</v>
          </cell>
          <cell r="F21">
            <v>1250792</v>
          </cell>
          <cell r="G21">
            <v>421153</v>
          </cell>
          <cell r="H21">
            <v>155609</v>
          </cell>
          <cell r="I21">
            <v>2051438</v>
          </cell>
          <cell r="J21">
            <v>703991</v>
          </cell>
          <cell r="K21">
            <v>906964</v>
          </cell>
          <cell r="L21">
            <v>812080</v>
          </cell>
          <cell r="M21">
            <v>443373</v>
          </cell>
          <cell r="N21">
            <v>988475</v>
          </cell>
          <cell r="O21">
            <v>0</v>
          </cell>
          <cell r="P21">
            <v>0</v>
          </cell>
          <cell r="Q21">
            <v>161500</v>
          </cell>
          <cell r="R21">
            <v>10699719</v>
          </cell>
        </row>
        <row r="22">
          <cell r="A22">
            <v>1994</v>
          </cell>
          <cell r="B22">
            <v>228693</v>
          </cell>
          <cell r="C22">
            <v>303285</v>
          </cell>
          <cell r="D22">
            <v>861346</v>
          </cell>
          <cell r="E22">
            <v>1444559</v>
          </cell>
          <cell r="F22">
            <v>1257823</v>
          </cell>
          <cell r="G22">
            <v>427082</v>
          </cell>
          <cell r="H22">
            <v>157988</v>
          </cell>
          <cell r="I22">
            <v>2058933</v>
          </cell>
          <cell r="J22">
            <v>707757</v>
          </cell>
          <cell r="K22">
            <v>921366</v>
          </cell>
          <cell r="L22">
            <v>818215</v>
          </cell>
          <cell r="M22">
            <v>445612</v>
          </cell>
          <cell r="N22">
            <v>998758</v>
          </cell>
          <cell r="O22">
            <v>0</v>
          </cell>
          <cell r="P22">
            <v>0</v>
          </cell>
          <cell r="Q22">
            <v>162526</v>
          </cell>
          <cell r="R22">
            <v>10793943</v>
          </cell>
        </row>
        <row r="23">
          <cell r="A23">
            <v>1995</v>
          </cell>
          <cell r="B23">
            <v>231905</v>
          </cell>
          <cell r="C23">
            <v>308108</v>
          </cell>
          <cell r="D23">
            <v>871868</v>
          </cell>
          <cell r="E23">
            <v>1458721</v>
          </cell>
          <cell r="F23">
            <v>1264876</v>
          </cell>
          <cell r="G23">
            <v>432888</v>
          </cell>
          <cell r="H23">
            <v>160162</v>
          </cell>
          <cell r="I23">
            <v>2073269</v>
          </cell>
          <cell r="J23">
            <v>715163</v>
          </cell>
          <cell r="K23">
            <v>933990</v>
          </cell>
          <cell r="L23">
            <v>817930</v>
          </cell>
          <cell r="M23">
            <v>443718</v>
          </cell>
          <cell r="N23">
            <v>1008966</v>
          </cell>
          <cell r="O23">
            <v>0</v>
          </cell>
          <cell r="P23">
            <v>0</v>
          </cell>
          <cell r="Q23">
            <v>163198</v>
          </cell>
          <cell r="R23">
            <v>10884762</v>
          </cell>
        </row>
        <row r="24">
          <cell r="A24">
            <v>1996</v>
          </cell>
          <cell r="B24">
            <v>234781</v>
          </cell>
          <cell r="C24">
            <v>313070</v>
          </cell>
          <cell r="D24">
            <v>880736</v>
          </cell>
          <cell r="E24">
            <v>1473130</v>
          </cell>
          <cell r="F24">
            <v>1272020</v>
          </cell>
          <cell r="G24">
            <v>438010</v>
          </cell>
          <cell r="H24">
            <v>162056</v>
          </cell>
          <cell r="I24">
            <v>2086835</v>
          </cell>
          <cell r="J24">
            <v>721212</v>
          </cell>
          <cell r="K24">
            <v>945039</v>
          </cell>
          <cell r="L24">
            <v>820136</v>
          </cell>
          <cell r="M24">
            <v>443152</v>
          </cell>
          <cell r="N24">
            <v>1019262</v>
          </cell>
          <cell r="O24">
            <v>0</v>
          </cell>
          <cell r="P24">
            <v>0</v>
          </cell>
          <cell r="Q24">
            <v>163530</v>
          </cell>
          <cell r="R24">
            <v>10972969</v>
          </cell>
        </row>
        <row r="25">
          <cell r="A25">
            <v>1997</v>
          </cell>
          <cell r="B25">
            <v>237910</v>
          </cell>
          <cell r="C25">
            <v>318634</v>
          </cell>
          <cell r="D25">
            <v>888872</v>
          </cell>
          <cell r="E25">
            <v>1491471</v>
          </cell>
          <cell r="F25">
            <v>1279730</v>
          </cell>
          <cell r="G25">
            <v>440189</v>
          </cell>
          <cell r="H25">
            <v>163697</v>
          </cell>
          <cell r="I25">
            <v>2092663</v>
          </cell>
          <cell r="J25">
            <v>728614</v>
          </cell>
          <cell r="K25">
            <v>956422</v>
          </cell>
          <cell r="L25">
            <v>825502</v>
          </cell>
          <cell r="M25">
            <v>445098</v>
          </cell>
          <cell r="N25">
            <v>1032431</v>
          </cell>
          <cell r="O25">
            <v>0</v>
          </cell>
          <cell r="P25">
            <v>0</v>
          </cell>
          <cell r="Q25">
            <v>164301</v>
          </cell>
          <cell r="R25">
            <v>11065534</v>
          </cell>
        </row>
        <row r="26">
          <cell r="A26">
            <v>1998</v>
          </cell>
          <cell r="B26">
            <v>241045</v>
          </cell>
          <cell r="C26">
            <v>324928</v>
          </cell>
          <cell r="D26">
            <v>896721</v>
          </cell>
          <cell r="E26">
            <v>1512837</v>
          </cell>
          <cell r="F26">
            <v>1289853</v>
          </cell>
          <cell r="G26">
            <v>443015</v>
          </cell>
          <cell r="H26">
            <v>165247</v>
          </cell>
          <cell r="I26">
            <v>2100737</v>
          </cell>
          <cell r="J26">
            <v>738046</v>
          </cell>
          <cell r="K26">
            <v>970615</v>
          </cell>
          <cell r="L26">
            <v>827918</v>
          </cell>
          <cell r="M26">
            <v>446051</v>
          </cell>
          <cell r="N26">
            <v>1047695</v>
          </cell>
          <cell r="O26">
            <v>0</v>
          </cell>
          <cell r="P26">
            <v>0</v>
          </cell>
          <cell r="Q26">
            <v>164437</v>
          </cell>
          <cell r="R26">
            <v>11169145</v>
          </cell>
        </row>
        <row r="27">
          <cell r="A27">
            <v>1999</v>
          </cell>
          <cell r="B27">
            <v>244208</v>
          </cell>
          <cell r="C27">
            <v>333284</v>
          </cell>
          <cell r="D27">
            <v>905648</v>
          </cell>
          <cell r="E27">
            <v>1535537</v>
          </cell>
          <cell r="F27">
            <v>1300973</v>
          </cell>
          <cell r="G27">
            <v>449590</v>
          </cell>
          <cell r="H27">
            <v>167049</v>
          </cell>
          <cell r="I27">
            <v>2108604</v>
          </cell>
          <cell r="J27">
            <v>746723</v>
          </cell>
          <cell r="K27">
            <v>986710</v>
          </cell>
          <cell r="L27">
            <v>832010</v>
          </cell>
          <cell r="M27">
            <v>447974</v>
          </cell>
          <cell r="N27">
            <v>1064928</v>
          </cell>
          <cell r="O27">
            <v>0</v>
          </cell>
          <cell r="P27">
            <v>0</v>
          </cell>
          <cell r="Q27">
            <v>164789</v>
          </cell>
          <cell r="R27">
            <v>11288027</v>
          </cell>
        </row>
        <row r="28">
          <cell r="A28">
            <v>2000</v>
          </cell>
          <cell r="B28">
            <v>247112</v>
          </cell>
          <cell r="C28">
            <v>341921</v>
          </cell>
          <cell r="D28">
            <v>914722</v>
          </cell>
          <cell r="E28">
            <v>1555703</v>
          </cell>
          <cell r="F28">
            <v>1311229</v>
          </cell>
          <cell r="G28">
            <v>456012</v>
          </cell>
          <cell r="H28">
            <v>168818</v>
          </cell>
          <cell r="I28">
            <v>2115734</v>
          </cell>
          <cell r="J28">
            <v>755520</v>
          </cell>
          <cell r="K28">
            <v>1001547</v>
          </cell>
          <cell r="L28">
            <v>837042</v>
          </cell>
          <cell r="M28">
            <v>448422</v>
          </cell>
          <cell r="N28">
            <v>1080400</v>
          </cell>
          <cell r="O28">
            <v>0</v>
          </cell>
          <cell r="P28">
            <v>0</v>
          </cell>
          <cell r="Q28">
            <v>165339</v>
          </cell>
          <cell r="R28">
            <v>11399521</v>
          </cell>
        </row>
        <row r="29">
          <cell r="A29">
            <v>2001</v>
          </cell>
          <cell r="B29">
            <v>250235</v>
          </cell>
          <cell r="C29">
            <v>351569</v>
          </cell>
          <cell r="D29">
            <v>926332</v>
          </cell>
          <cell r="E29">
            <v>1574585</v>
          </cell>
          <cell r="F29">
            <v>1319374</v>
          </cell>
          <cell r="G29">
            <v>463721</v>
          </cell>
          <cell r="H29">
            <v>170838</v>
          </cell>
          <cell r="I29">
            <v>2119247</v>
          </cell>
          <cell r="J29">
            <v>762335</v>
          </cell>
          <cell r="K29">
            <v>1018144</v>
          </cell>
          <cell r="L29">
            <v>840237</v>
          </cell>
          <cell r="M29">
            <v>451778</v>
          </cell>
          <cell r="N29">
            <v>1095146</v>
          </cell>
          <cell r="O29">
            <v>0</v>
          </cell>
          <cell r="P29">
            <v>0</v>
          </cell>
          <cell r="Q29">
            <v>166698</v>
          </cell>
          <cell r="R29">
            <v>11510239</v>
          </cell>
        </row>
        <row r="30">
          <cell r="A30">
            <v>2002</v>
          </cell>
          <cell r="B30">
            <v>254152</v>
          </cell>
          <cell r="C30">
            <v>363270</v>
          </cell>
          <cell r="D30">
            <v>941241</v>
          </cell>
          <cell r="E30">
            <v>1595582</v>
          </cell>
          <cell r="F30">
            <v>1325161</v>
          </cell>
          <cell r="G30">
            <v>474540</v>
          </cell>
          <cell r="H30">
            <v>173504</v>
          </cell>
          <cell r="I30">
            <v>2126440</v>
          </cell>
          <cell r="J30">
            <v>773026</v>
          </cell>
          <cell r="K30">
            <v>1040517</v>
          </cell>
          <cell r="L30">
            <v>841338</v>
          </cell>
          <cell r="M30">
            <v>453979</v>
          </cell>
          <cell r="N30">
            <v>1112187</v>
          </cell>
          <cell r="O30">
            <v>0</v>
          </cell>
          <cell r="P30">
            <v>0</v>
          </cell>
          <cell r="Q30">
            <v>167223</v>
          </cell>
          <cell r="R30">
            <v>11642160</v>
          </cell>
        </row>
        <row r="31">
          <cell r="A31">
            <v>2003</v>
          </cell>
          <cell r="B31">
            <v>258106</v>
          </cell>
          <cell r="C31">
            <v>375743</v>
          </cell>
          <cell r="D31">
            <v>958276</v>
          </cell>
          <cell r="E31">
            <v>1615192</v>
          </cell>
          <cell r="F31">
            <v>1330672</v>
          </cell>
          <cell r="G31">
            <v>485631</v>
          </cell>
          <cell r="H31">
            <v>176656</v>
          </cell>
          <cell r="I31">
            <v>2134733</v>
          </cell>
          <cell r="J31">
            <v>782464</v>
          </cell>
          <cell r="K31">
            <v>1068098</v>
          </cell>
          <cell r="L31">
            <v>843246</v>
          </cell>
          <cell r="M31">
            <v>456496</v>
          </cell>
          <cell r="N31">
            <v>1128441</v>
          </cell>
          <cell r="O31">
            <v>0</v>
          </cell>
          <cell r="P31">
            <v>0</v>
          </cell>
          <cell r="Q31">
            <v>168214</v>
          </cell>
          <cell r="R31">
            <v>11781968</v>
          </cell>
        </row>
        <row r="32">
          <cell r="A32">
            <v>2004</v>
          </cell>
          <cell r="B32">
            <v>261538</v>
          </cell>
          <cell r="C32">
            <v>386328</v>
          </cell>
          <cell r="D32">
            <v>974046</v>
          </cell>
          <cell r="E32">
            <v>1636640</v>
          </cell>
          <cell r="F32">
            <v>1339962</v>
          </cell>
          <cell r="G32">
            <v>497330</v>
          </cell>
          <cell r="H32">
            <v>179660</v>
          </cell>
          <cell r="I32">
            <v>2143663</v>
          </cell>
          <cell r="J32">
            <v>790986</v>
          </cell>
          <cell r="K32">
            <v>1094672</v>
          </cell>
          <cell r="L32">
            <v>846408</v>
          </cell>
          <cell r="M32">
            <v>459667</v>
          </cell>
          <cell r="N32">
            <v>1143392</v>
          </cell>
          <cell r="O32">
            <v>0</v>
          </cell>
          <cell r="P32">
            <v>0</v>
          </cell>
          <cell r="Q32">
            <v>168941</v>
          </cell>
          <cell r="R32">
            <v>11923233</v>
          </cell>
        </row>
        <row r="33">
          <cell r="A33">
            <v>2005</v>
          </cell>
          <cell r="B33">
            <v>264980</v>
          </cell>
          <cell r="C33">
            <v>397256</v>
          </cell>
          <cell r="D33">
            <v>989751</v>
          </cell>
          <cell r="E33">
            <v>1658107</v>
          </cell>
          <cell r="F33">
            <v>1349161</v>
          </cell>
          <cell r="G33">
            <v>508995</v>
          </cell>
          <cell r="H33">
            <v>182648</v>
          </cell>
          <cell r="I33">
            <v>2155075</v>
          </cell>
          <cell r="J33">
            <v>801755</v>
          </cell>
          <cell r="K33">
            <v>1121103</v>
          </cell>
          <cell r="L33">
            <v>846687</v>
          </cell>
          <cell r="M33">
            <v>461251</v>
          </cell>
          <cell r="N33">
            <v>1158341</v>
          </cell>
          <cell r="O33">
            <v>0</v>
          </cell>
          <cell r="P33">
            <v>0</v>
          </cell>
          <cell r="Q33">
            <v>169393</v>
          </cell>
          <cell r="R33">
            <v>12064503</v>
          </cell>
        </row>
        <row r="34">
          <cell r="A34">
            <v>2006</v>
          </cell>
          <cell r="B34">
            <v>267657.12989945646</v>
          </cell>
          <cell r="C34">
            <v>409978.1558513636</v>
          </cell>
          <cell r="D34">
            <v>1010563.1189732853</v>
          </cell>
          <cell r="E34">
            <v>1679051.2431449946</v>
          </cell>
          <cell r="F34">
            <v>1360475.7809570823</v>
          </cell>
          <cell r="G34">
            <v>523158.1254023479</v>
          </cell>
          <cell r="H34">
            <v>186826.41479010775</v>
          </cell>
          <cell r="I34">
            <v>2179348.7609029682</v>
          </cell>
          <cell r="J34">
            <v>805641.2338975274</v>
          </cell>
          <cell r="K34">
            <v>1150823.1669887162</v>
          </cell>
          <cell r="L34">
            <v>853781.1376500882</v>
          </cell>
          <cell r="M34">
            <v>464540.68990579655</v>
          </cell>
          <cell r="N34">
            <v>1173513.0622116672</v>
          </cell>
          <cell r="O34">
            <v>0</v>
          </cell>
          <cell r="P34">
            <v>0</v>
          </cell>
          <cell r="Q34">
            <v>170651.03251297775</v>
          </cell>
          <cell r="R34">
            <v>12236009.053088378</v>
          </cell>
        </row>
        <row r="35">
          <cell r="A35">
            <v>2007</v>
          </cell>
          <cell r="B35">
            <v>270334.25979891286</v>
          </cell>
          <cell r="C35">
            <v>422700.3117027272</v>
          </cell>
          <cell r="D35">
            <v>1031375.2379465706</v>
          </cell>
          <cell r="E35">
            <v>1699995.486289989</v>
          </cell>
          <cell r="F35">
            <v>1371790.5619141646</v>
          </cell>
          <cell r="G35">
            <v>537321.2508046958</v>
          </cell>
          <cell r="H35">
            <v>191004.82958021548</v>
          </cell>
          <cell r="I35">
            <v>2203622.521805937</v>
          </cell>
          <cell r="J35">
            <v>809527.4677950549</v>
          </cell>
          <cell r="K35">
            <v>1180543.3339774325</v>
          </cell>
          <cell r="L35">
            <v>860875.2753001762</v>
          </cell>
          <cell r="M35">
            <v>467830.37981159316</v>
          </cell>
          <cell r="N35">
            <v>1188685.1244233344</v>
          </cell>
          <cell r="O35">
            <v>0</v>
          </cell>
          <cell r="P35">
            <v>0</v>
          </cell>
          <cell r="Q35">
            <v>171909.0650259555</v>
          </cell>
          <cell r="R35">
            <v>12407515.10617676</v>
          </cell>
        </row>
        <row r="36">
          <cell r="A36">
            <v>2008</v>
          </cell>
          <cell r="B36">
            <v>273011.3896983693</v>
          </cell>
          <cell r="C36">
            <v>435422.4675540909</v>
          </cell>
          <cell r="D36">
            <v>1052187.356919856</v>
          </cell>
          <cell r="E36">
            <v>1720939.7294349833</v>
          </cell>
          <cell r="F36">
            <v>1383105.3428712469</v>
          </cell>
          <cell r="G36">
            <v>551484.3762070438</v>
          </cell>
          <cell r="H36">
            <v>195183.24437032323</v>
          </cell>
          <cell r="I36">
            <v>2227896.2827089056</v>
          </cell>
          <cell r="J36">
            <v>813413.7016925823</v>
          </cell>
          <cell r="K36">
            <v>1210263.5009661485</v>
          </cell>
          <cell r="L36">
            <v>867969.4129502644</v>
          </cell>
          <cell r="M36">
            <v>471120.06971738976</v>
          </cell>
          <cell r="N36">
            <v>1203857.1866350018</v>
          </cell>
          <cell r="O36">
            <v>0</v>
          </cell>
          <cell r="P36">
            <v>0</v>
          </cell>
          <cell r="Q36">
            <v>173167.09753893325</v>
          </cell>
          <cell r="R36">
            <v>12579021.159265136</v>
          </cell>
        </row>
        <row r="37">
          <cell r="A37">
            <v>2009</v>
          </cell>
          <cell r="B37">
            <v>275688.5195978257</v>
          </cell>
          <cell r="C37">
            <v>448144.6234054545</v>
          </cell>
          <cell r="D37">
            <v>1072999.4758931412</v>
          </cell>
          <cell r="E37">
            <v>1741883.972579978</v>
          </cell>
          <cell r="F37">
            <v>1394420.1238283291</v>
          </cell>
          <cell r="G37">
            <v>565647.5016093916</v>
          </cell>
          <cell r="H37">
            <v>199361.65916043095</v>
          </cell>
          <cell r="I37">
            <v>2252170.043611874</v>
          </cell>
          <cell r="J37">
            <v>817299.9355901098</v>
          </cell>
          <cell r="K37">
            <v>1239983.6679548647</v>
          </cell>
          <cell r="L37">
            <v>875063.5506003526</v>
          </cell>
          <cell r="M37">
            <v>474409.7596231863</v>
          </cell>
          <cell r="N37">
            <v>1219029.248846669</v>
          </cell>
          <cell r="O37">
            <v>0</v>
          </cell>
          <cell r="P37">
            <v>0</v>
          </cell>
          <cell r="Q37">
            <v>174425.130051911</v>
          </cell>
          <cell r="R37">
            <v>12750527.212353516</v>
          </cell>
        </row>
        <row r="38">
          <cell r="A38">
            <v>2010</v>
          </cell>
          <cell r="B38">
            <v>278365.64949728217</v>
          </cell>
          <cell r="C38">
            <v>460866.7792568181</v>
          </cell>
          <cell r="D38">
            <v>1093811.5948664267</v>
          </cell>
          <cell r="E38">
            <v>1762828.2157249725</v>
          </cell>
          <cell r="F38">
            <v>1405734.9047854114</v>
          </cell>
          <cell r="G38">
            <v>579810.6270117395</v>
          </cell>
          <cell r="H38">
            <v>203540.0739505387</v>
          </cell>
          <cell r="I38">
            <v>2276443.804514842</v>
          </cell>
          <cell r="J38">
            <v>821186.1694876372</v>
          </cell>
          <cell r="K38">
            <v>1269703.834943581</v>
          </cell>
          <cell r="L38">
            <v>882157.6882504408</v>
          </cell>
          <cell r="M38">
            <v>477699.44952898286</v>
          </cell>
          <cell r="N38">
            <v>1234201.3110583362</v>
          </cell>
          <cell r="O38">
            <v>0</v>
          </cell>
          <cell r="P38">
            <v>0</v>
          </cell>
          <cell r="Q38">
            <v>175683.16256488874</v>
          </cell>
          <cell r="R38">
            <v>12922033.2654419</v>
          </cell>
        </row>
        <row r="39">
          <cell r="A39">
            <v>2011</v>
          </cell>
          <cell r="B39">
            <v>281042.77939673857</v>
          </cell>
          <cell r="C39">
            <v>473588.9351081818</v>
          </cell>
          <cell r="D39">
            <v>1114623.713839712</v>
          </cell>
          <cell r="E39">
            <v>1783772.458869967</v>
          </cell>
          <cell r="F39">
            <v>1417049.6857424937</v>
          </cell>
          <cell r="G39">
            <v>593973.7524140875</v>
          </cell>
          <cell r="H39">
            <v>207718.48874064645</v>
          </cell>
          <cell r="I39">
            <v>2300717.565417811</v>
          </cell>
          <cell r="J39">
            <v>825072.4033851647</v>
          </cell>
          <cell r="K39">
            <v>1299424.001932297</v>
          </cell>
          <cell r="L39">
            <v>889251.8259005289</v>
          </cell>
          <cell r="M39">
            <v>480989.13943477947</v>
          </cell>
          <cell r="N39">
            <v>1249373.3732700036</v>
          </cell>
          <cell r="O39">
            <v>0</v>
          </cell>
          <cell r="P39">
            <v>0</v>
          </cell>
          <cell r="Q39">
            <v>176941.1950778665</v>
          </cell>
          <cell r="R39">
            <v>13093539.31853028</v>
          </cell>
        </row>
        <row r="40">
          <cell r="A40">
            <v>2012</v>
          </cell>
          <cell r="B40">
            <v>283719.909296195</v>
          </cell>
          <cell r="C40">
            <v>486311.0909595454</v>
          </cell>
          <cell r="D40">
            <v>1135435.8328129973</v>
          </cell>
          <cell r="E40">
            <v>1804716.7020149613</v>
          </cell>
          <cell r="F40">
            <v>1428364.466699576</v>
          </cell>
          <cell r="G40">
            <v>608136.8778164354</v>
          </cell>
          <cell r="H40">
            <v>211896.9035307542</v>
          </cell>
          <cell r="I40">
            <v>2324991.3263207795</v>
          </cell>
          <cell r="J40">
            <v>828958.6372826921</v>
          </cell>
          <cell r="K40">
            <v>1329144.1689210131</v>
          </cell>
          <cell r="L40">
            <v>896345.9635506171</v>
          </cell>
          <cell r="M40">
            <v>484278.8293405761</v>
          </cell>
          <cell r="N40">
            <v>1264545.4354816708</v>
          </cell>
          <cell r="O40">
            <v>0</v>
          </cell>
          <cell r="P40">
            <v>0</v>
          </cell>
          <cell r="Q40">
            <v>178199.22759084424</v>
          </cell>
          <cell r="R40">
            <v>13265045.371618656</v>
          </cell>
        </row>
        <row r="41">
          <cell r="A41">
            <v>2013</v>
          </cell>
          <cell r="B41">
            <v>286397.0391956514</v>
          </cell>
          <cell r="C41">
            <v>499033.246810909</v>
          </cell>
          <cell r="D41">
            <v>1156247.9517862827</v>
          </cell>
          <cell r="E41">
            <v>1825660.9451599559</v>
          </cell>
          <cell r="F41">
            <v>1439679.2476566583</v>
          </cell>
          <cell r="G41">
            <v>622300.0032187833</v>
          </cell>
          <cell r="H41">
            <v>216075.31832086193</v>
          </cell>
          <cell r="I41">
            <v>2349265.0872237477</v>
          </cell>
          <cell r="J41">
            <v>832844.8711802196</v>
          </cell>
          <cell r="K41">
            <v>1358864.3359097291</v>
          </cell>
          <cell r="L41">
            <v>903440.1012007053</v>
          </cell>
          <cell r="M41">
            <v>487568.5192463726</v>
          </cell>
          <cell r="N41">
            <v>1279717.497693338</v>
          </cell>
          <cell r="O41">
            <v>0</v>
          </cell>
          <cell r="P41">
            <v>0</v>
          </cell>
          <cell r="Q41">
            <v>179457.260103822</v>
          </cell>
          <cell r="R41">
            <v>13436551.424707036</v>
          </cell>
        </row>
        <row r="42">
          <cell r="A42">
            <v>2014</v>
          </cell>
          <cell r="B42">
            <v>289074.1690951079</v>
          </cell>
          <cell r="C42">
            <v>511755.4026622726</v>
          </cell>
          <cell r="D42">
            <v>1177060.0707595681</v>
          </cell>
          <cell r="E42">
            <v>1846605.1883049505</v>
          </cell>
          <cell r="F42">
            <v>1450994.0286137406</v>
          </cell>
          <cell r="G42">
            <v>636463.1286211312</v>
          </cell>
          <cell r="H42">
            <v>220253.73311096968</v>
          </cell>
          <cell r="I42">
            <v>2373538.848126716</v>
          </cell>
          <cell r="J42">
            <v>836731.105077747</v>
          </cell>
          <cell r="K42">
            <v>1388584.5028984451</v>
          </cell>
          <cell r="L42">
            <v>910534.2388507935</v>
          </cell>
          <cell r="M42">
            <v>490858.2091521692</v>
          </cell>
          <cell r="N42">
            <v>1294889.5599050052</v>
          </cell>
          <cell r="O42">
            <v>0</v>
          </cell>
          <cell r="P42">
            <v>0</v>
          </cell>
          <cell r="Q42">
            <v>180715.29261679974</v>
          </cell>
          <cell r="R42">
            <v>13608057.477795416</v>
          </cell>
        </row>
        <row r="43">
          <cell r="A43">
            <v>2015</v>
          </cell>
          <cell r="B43">
            <v>291751.29899456433</v>
          </cell>
          <cell r="C43">
            <v>524477.5585136362</v>
          </cell>
          <cell r="D43">
            <v>1197872.1897328533</v>
          </cell>
          <cell r="E43">
            <v>1867549.4314499449</v>
          </cell>
          <cell r="F43">
            <v>1462308.8095708229</v>
          </cell>
          <cell r="G43">
            <v>650626.2540234791</v>
          </cell>
          <cell r="H43">
            <v>224432.14790107743</v>
          </cell>
          <cell r="I43">
            <v>2397812.6090296847</v>
          </cell>
          <cell r="J43">
            <v>840617.3389752745</v>
          </cell>
          <cell r="K43">
            <v>1418304.6698871613</v>
          </cell>
          <cell r="L43">
            <v>917628.3765008816</v>
          </cell>
          <cell r="M43">
            <v>494147.8990579658</v>
          </cell>
          <cell r="N43">
            <v>1310061.6221166723</v>
          </cell>
          <cell r="O43">
            <v>0</v>
          </cell>
          <cell r="P43">
            <v>0</v>
          </cell>
          <cell r="Q43">
            <v>181973.32512977748</v>
          </cell>
          <cell r="R43">
            <v>13779563.530883797</v>
          </cell>
        </row>
        <row r="44">
          <cell r="A44">
            <v>2016</v>
          </cell>
          <cell r="B44">
            <v>294428.42889402073</v>
          </cell>
          <cell r="C44">
            <v>537199.7143649999</v>
          </cell>
          <cell r="D44">
            <v>1218684.3087061387</v>
          </cell>
          <cell r="E44">
            <v>1888493.6745949392</v>
          </cell>
          <cell r="F44">
            <v>1473623.5905279052</v>
          </cell>
          <cell r="G44">
            <v>664789.3794258271</v>
          </cell>
          <cell r="H44">
            <v>228610.56269118516</v>
          </cell>
          <cell r="I44">
            <v>2422086.3699326534</v>
          </cell>
          <cell r="J44">
            <v>844503.5728728019</v>
          </cell>
          <cell r="K44">
            <v>1448024.8368758773</v>
          </cell>
          <cell r="L44">
            <v>924722.5141509698</v>
          </cell>
          <cell r="M44">
            <v>497437.5889637624</v>
          </cell>
          <cell r="N44">
            <v>1325233.6843283398</v>
          </cell>
          <cell r="O44">
            <v>0</v>
          </cell>
          <cell r="P44">
            <v>0</v>
          </cell>
          <cell r="Q44">
            <v>183231.35764275523</v>
          </cell>
          <cell r="R44">
            <v>13951069.583972175</v>
          </cell>
        </row>
        <row r="45">
          <cell r="A45">
            <v>2017</v>
          </cell>
          <cell r="B45">
            <v>297105.5587934772</v>
          </cell>
          <cell r="C45">
            <v>549921.8702163636</v>
          </cell>
          <cell r="D45">
            <v>1239496.4276794242</v>
          </cell>
          <cell r="E45">
            <v>1909437.9177399338</v>
          </cell>
          <cell r="F45">
            <v>1484938.3714849874</v>
          </cell>
          <cell r="G45">
            <v>678952.504828175</v>
          </cell>
          <cell r="H45">
            <v>232788.9774812929</v>
          </cell>
          <cell r="I45">
            <v>2446360.1308356216</v>
          </cell>
          <cell r="J45">
            <v>848389.8067703294</v>
          </cell>
          <cell r="K45">
            <v>1477745.0038645933</v>
          </cell>
          <cell r="L45">
            <v>931816.651801058</v>
          </cell>
          <cell r="M45">
            <v>500727.27886955894</v>
          </cell>
          <cell r="N45">
            <v>1340405.746540007</v>
          </cell>
          <cell r="O45">
            <v>0</v>
          </cell>
          <cell r="P45">
            <v>0</v>
          </cell>
          <cell r="Q45">
            <v>184489.39015573298</v>
          </cell>
          <cell r="R45">
            <v>14122575.637060557</v>
          </cell>
        </row>
        <row r="46">
          <cell r="A46">
            <v>2018</v>
          </cell>
          <cell r="B46">
            <v>299782.6886929336</v>
          </cell>
          <cell r="C46">
            <v>562644.0260677271</v>
          </cell>
          <cell r="D46">
            <v>1260308.5466527094</v>
          </cell>
          <cell r="E46">
            <v>1930382.1608849284</v>
          </cell>
          <cell r="F46">
            <v>1496253.1524420697</v>
          </cell>
          <cell r="G46">
            <v>693115.6302305228</v>
          </cell>
          <cell r="H46">
            <v>236967.39227140066</v>
          </cell>
          <cell r="I46">
            <v>2470633.89173859</v>
          </cell>
          <cell r="J46">
            <v>852276.0406678568</v>
          </cell>
          <cell r="K46">
            <v>1507465.1708533093</v>
          </cell>
          <cell r="L46">
            <v>938910.7894511461</v>
          </cell>
          <cell r="M46">
            <v>504016.9687753555</v>
          </cell>
          <cell r="N46">
            <v>1355577.8087516741</v>
          </cell>
          <cell r="O46">
            <v>0</v>
          </cell>
          <cell r="P46">
            <v>0</v>
          </cell>
          <cell r="Q46">
            <v>185747.42266871073</v>
          </cell>
          <cell r="R46">
            <v>14294081.690148935</v>
          </cell>
        </row>
        <row r="47">
          <cell r="A47">
            <v>2019</v>
          </cell>
          <cell r="B47">
            <v>302459.81859239005</v>
          </cell>
          <cell r="C47">
            <v>575366.1819190908</v>
          </cell>
          <cell r="D47">
            <v>1281120.6656259948</v>
          </cell>
          <cell r="E47">
            <v>1951326.4040299228</v>
          </cell>
          <cell r="F47">
            <v>1507567.933399152</v>
          </cell>
          <cell r="G47">
            <v>707278.7556328708</v>
          </cell>
          <cell r="H47">
            <v>241145.8070615084</v>
          </cell>
          <cell r="I47">
            <v>2494907.6526415586</v>
          </cell>
          <cell r="J47">
            <v>856162.2745653843</v>
          </cell>
          <cell r="K47">
            <v>1537185.3378420253</v>
          </cell>
          <cell r="L47">
            <v>946004.9271012343</v>
          </cell>
          <cell r="M47">
            <v>507306.6586811521</v>
          </cell>
          <cell r="N47">
            <v>1370749.8709633416</v>
          </cell>
          <cell r="O47">
            <v>0</v>
          </cell>
          <cell r="P47">
            <v>0</v>
          </cell>
          <cell r="Q47">
            <v>187005.45518168848</v>
          </cell>
          <cell r="R47">
            <v>14465587.743237313</v>
          </cell>
        </row>
        <row r="48">
          <cell r="A48">
            <v>2020</v>
          </cell>
          <cell r="B48">
            <v>305136.9484918465</v>
          </cell>
          <cell r="C48">
            <v>588088.3377704542</v>
          </cell>
          <cell r="D48">
            <v>1301932.78459928</v>
          </cell>
          <cell r="E48">
            <v>1972270.647174916</v>
          </cell>
          <cell r="F48">
            <v>1518882.714356234</v>
          </cell>
          <cell r="G48">
            <v>721441.8810352182</v>
          </cell>
          <cell r="H48">
            <v>245324.22185161617</v>
          </cell>
          <cell r="I48">
            <v>2519181.4135445263</v>
          </cell>
          <cell r="J48">
            <v>860048.5084629122</v>
          </cell>
          <cell r="K48">
            <v>1566905.5048307418</v>
          </cell>
          <cell r="L48">
            <v>953099.0647513217</v>
          </cell>
          <cell r="M48">
            <v>510596.34858694917</v>
          </cell>
          <cell r="N48">
            <v>1385921.933175008</v>
          </cell>
          <cell r="O48">
            <v>0</v>
          </cell>
          <cell r="P48">
            <v>0</v>
          </cell>
          <cell r="Q48">
            <v>188263.4876946662</v>
          </cell>
          <cell r="R48">
            <v>14637093.796325691</v>
          </cell>
        </row>
        <row r="49">
          <cell r="A49">
            <v>2021</v>
          </cell>
          <cell r="B49">
            <v>307013.9425188614</v>
          </cell>
          <cell r="C49">
            <v>599921.7219652481</v>
          </cell>
          <cell r="D49">
            <v>1323675.7392148967</v>
          </cell>
          <cell r="E49">
            <v>1989598.157570465</v>
          </cell>
          <cell r="F49">
            <v>1523316.0254105837</v>
          </cell>
          <cell r="G49">
            <v>732705.0492677157</v>
          </cell>
          <cell r="H49">
            <v>250247.91314845474</v>
          </cell>
          <cell r="I49">
            <v>2524422.548088792</v>
          </cell>
          <cell r="J49">
            <v>861467.4227242335</v>
          </cell>
          <cell r="K49">
            <v>1592187.5951205336</v>
          </cell>
          <cell r="L49">
            <v>954669.617471002</v>
          </cell>
          <cell r="M49">
            <v>511437.72857942793</v>
          </cell>
          <cell r="N49">
            <v>1397015.2806816066</v>
          </cell>
          <cell r="O49">
            <v>0</v>
          </cell>
          <cell r="P49">
            <v>0</v>
          </cell>
          <cell r="Q49">
            <v>188573.71539664437</v>
          </cell>
          <cell r="R49">
            <v>14756252.457158467</v>
          </cell>
        </row>
        <row r="50">
          <cell r="A50">
            <v>2022</v>
          </cell>
          <cell r="B50">
            <v>308890.93654587626</v>
          </cell>
          <cell r="C50">
            <v>611755.106160042</v>
          </cell>
          <cell r="D50">
            <v>1345418.6938305134</v>
          </cell>
          <cell r="E50">
            <v>2006925.6679660145</v>
          </cell>
          <cell r="F50">
            <v>1527749.3364649334</v>
          </cell>
          <cell r="G50">
            <v>743968.2175002132</v>
          </cell>
          <cell r="H50">
            <v>255171.60444529328</v>
          </cell>
          <cell r="I50">
            <v>2529663.6826330572</v>
          </cell>
          <cell r="J50">
            <v>862886.3369855547</v>
          </cell>
          <cell r="K50">
            <v>1617469.6854103254</v>
          </cell>
          <cell r="L50">
            <v>956240.1701906822</v>
          </cell>
          <cell r="M50">
            <v>512279.1085719067</v>
          </cell>
          <cell r="N50">
            <v>1408108.628188205</v>
          </cell>
          <cell r="O50">
            <v>0</v>
          </cell>
          <cell r="P50">
            <v>0</v>
          </cell>
          <cell r="Q50">
            <v>188883.94309862252</v>
          </cell>
          <cell r="R50">
            <v>14875411.117991237</v>
          </cell>
        </row>
        <row r="51">
          <cell r="A51">
            <v>2023</v>
          </cell>
          <cell r="B51">
            <v>310767.93057289114</v>
          </cell>
          <cell r="C51">
            <v>623588.4903548359</v>
          </cell>
          <cell r="D51">
            <v>1367161.64844613</v>
          </cell>
          <cell r="E51">
            <v>2024253.1783615637</v>
          </cell>
          <cell r="F51">
            <v>1532182.647519283</v>
          </cell>
          <cell r="G51">
            <v>755231.3857327107</v>
          </cell>
          <cell r="H51">
            <v>260095.29574213183</v>
          </cell>
          <cell r="I51">
            <v>2534904.817177323</v>
          </cell>
          <cell r="J51">
            <v>864305.2512468759</v>
          </cell>
          <cell r="K51">
            <v>1642751.775700117</v>
          </cell>
          <cell r="L51">
            <v>957810.7229103625</v>
          </cell>
          <cell r="M51">
            <v>513120.4885643855</v>
          </cell>
          <cell r="N51">
            <v>1419201.9756948035</v>
          </cell>
          <cell r="O51">
            <v>0</v>
          </cell>
          <cell r="P51">
            <v>0</v>
          </cell>
          <cell r="Q51">
            <v>189194.17080060067</v>
          </cell>
          <cell r="R51">
            <v>14994569.778824013</v>
          </cell>
        </row>
        <row r="52">
          <cell r="A52">
            <v>2024</v>
          </cell>
          <cell r="B52">
            <v>312644.9245999061</v>
          </cell>
          <cell r="C52">
            <v>635421.8745496297</v>
          </cell>
          <cell r="D52">
            <v>1388904.6030617466</v>
          </cell>
          <cell r="E52">
            <v>2041580.688757113</v>
          </cell>
          <cell r="F52">
            <v>1536615.9585736326</v>
          </cell>
          <cell r="G52">
            <v>766494.5539652081</v>
          </cell>
          <cell r="H52">
            <v>265018.9870389704</v>
          </cell>
          <cell r="I52">
            <v>2540145.9517215886</v>
          </cell>
          <cell r="J52">
            <v>865724.1655081972</v>
          </cell>
          <cell r="K52">
            <v>1668033.8659899086</v>
          </cell>
          <cell r="L52">
            <v>959381.2756300427</v>
          </cell>
          <cell r="M52">
            <v>513961.8685568643</v>
          </cell>
          <cell r="N52">
            <v>1430295.323201402</v>
          </cell>
          <cell r="O52">
            <v>0</v>
          </cell>
          <cell r="P52">
            <v>0</v>
          </cell>
          <cell r="Q52">
            <v>189504.39850257884</v>
          </cell>
          <cell r="R52">
            <v>15113728.439656788</v>
          </cell>
        </row>
        <row r="53">
          <cell r="A53">
            <v>2025</v>
          </cell>
          <cell r="B53">
            <v>314521.91862692096</v>
          </cell>
          <cell r="C53">
            <v>647255.2587444236</v>
          </cell>
          <cell r="D53">
            <v>1410647.5576773633</v>
          </cell>
          <cell r="E53">
            <v>2058908.1991526622</v>
          </cell>
          <cell r="F53">
            <v>1541049.2696279823</v>
          </cell>
          <cell r="G53">
            <v>777757.7221977056</v>
          </cell>
          <cell r="H53">
            <v>269942.678335809</v>
          </cell>
          <cell r="I53">
            <v>2545387.086265854</v>
          </cell>
          <cell r="J53">
            <v>867143.0797695185</v>
          </cell>
          <cell r="K53">
            <v>1693315.9562797004</v>
          </cell>
          <cell r="L53">
            <v>960951.828349723</v>
          </cell>
          <cell r="M53">
            <v>514803.2485493431</v>
          </cell>
          <cell r="N53">
            <v>1441388.6707080007</v>
          </cell>
          <cell r="O53">
            <v>0</v>
          </cell>
          <cell r="P53">
            <v>0</v>
          </cell>
          <cell r="Q53">
            <v>189814.62620455702</v>
          </cell>
          <cell r="R53">
            <v>15232887.100489564</v>
          </cell>
        </row>
        <row r="54">
          <cell r="A54">
            <v>2026</v>
          </cell>
          <cell r="B54">
            <v>316398.91265393584</v>
          </cell>
          <cell r="C54">
            <v>659088.6429392175</v>
          </cell>
          <cell r="D54">
            <v>1432390.51229298</v>
          </cell>
          <cell r="E54">
            <v>2076235.7095482114</v>
          </cell>
          <cell r="F54">
            <v>1545482.580682332</v>
          </cell>
          <cell r="G54">
            <v>789020.8904302032</v>
          </cell>
          <cell r="H54">
            <v>274866.3696326475</v>
          </cell>
          <cell r="I54">
            <v>2550628.22081012</v>
          </cell>
          <cell r="J54">
            <v>868561.9940308396</v>
          </cell>
          <cell r="K54">
            <v>1718598.0465694922</v>
          </cell>
          <cell r="L54">
            <v>962522.3810694031</v>
          </cell>
          <cell r="M54">
            <v>515644.62854182185</v>
          </cell>
          <cell r="N54">
            <v>1452482.0182145992</v>
          </cell>
          <cell r="O54">
            <v>0</v>
          </cell>
          <cell r="P54">
            <v>0</v>
          </cell>
          <cell r="Q54">
            <v>190124.85390653517</v>
          </cell>
          <cell r="R54">
            <v>15352045.761322338</v>
          </cell>
        </row>
        <row r="55">
          <cell r="A55">
            <v>2027</v>
          </cell>
          <cell r="B55">
            <v>318275.9066809507</v>
          </cell>
          <cell r="C55">
            <v>670922.0271340114</v>
          </cell>
          <cell r="D55">
            <v>1454133.4669085965</v>
          </cell>
          <cell r="E55">
            <v>2093563.2199437607</v>
          </cell>
          <cell r="F55">
            <v>1549915.8917366816</v>
          </cell>
          <cell r="G55">
            <v>800284.0586627007</v>
          </cell>
          <cell r="H55">
            <v>279790.06092948606</v>
          </cell>
          <cell r="I55">
            <v>2555869.3553543855</v>
          </cell>
          <cell r="J55">
            <v>869980.9082921608</v>
          </cell>
          <cell r="K55">
            <v>1743880.1368592838</v>
          </cell>
          <cell r="L55">
            <v>964092.9337890835</v>
          </cell>
          <cell r="M55">
            <v>516486.00853430066</v>
          </cell>
          <cell r="N55">
            <v>1463575.3657211976</v>
          </cell>
          <cell r="O55">
            <v>0</v>
          </cell>
          <cell r="P55">
            <v>0</v>
          </cell>
          <cell r="Q55">
            <v>190435.0816085133</v>
          </cell>
          <cell r="R55">
            <v>15471204.422155114</v>
          </cell>
        </row>
        <row r="56">
          <cell r="A56">
            <v>2028</v>
          </cell>
          <cell r="B56">
            <v>320152.9007079656</v>
          </cell>
          <cell r="C56">
            <v>682755.4113288053</v>
          </cell>
          <cell r="D56">
            <v>1475876.4215242132</v>
          </cell>
          <cell r="E56">
            <v>2110890.73033931</v>
          </cell>
          <cell r="F56">
            <v>1554349.2027910312</v>
          </cell>
          <cell r="G56">
            <v>811547.2268951982</v>
          </cell>
          <cell r="H56">
            <v>284713.75222632464</v>
          </cell>
          <cell r="I56">
            <v>2561110.489898651</v>
          </cell>
          <cell r="J56">
            <v>871399.8225534821</v>
          </cell>
          <cell r="K56">
            <v>1769162.2271490754</v>
          </cell>
          <cell r="L56">
            <v>965663.4865087636</v>
          </cell>
          <cell r="M56">
            <v>517327.3885267795</v>
          </cell>
          <cell r="N56">
            <v>1474668.7132277961</v>
          </cell>
          <cell r="O56">
            <v>0</v>
          </cell>
          <cell r="P56">
            <v>0</v>
          </cell>
          <cell r="Q56">
            <v>190745.3093104915</v>
          </cell>
          <cell r="R56">
            <v>15590363.082987888</v>
          </cell>
        </row>
        <row r="57">
          <cell r="A57">
            <v>2029</v>
          </cell>
          <cell r="B57">
            <v>322029.8947349805</v>
          </cell>
          <cell r="C57">
            <v>694588.7955235991</v>
          </cell>
          <cell r="D57">
            <v>1497619.3761398299</v>
          </cell>
          <cell r="E57">
            <v>2128218.2407348594</v>
          </cell>
          <cell r="F57">
            <v>1558782.5138453809</v>
          </cell>
          <cell r="G57">
            <v>822810.3951276956</v>
          </cell>
          <cell r="H57">
            <v>289637.4435231632</v>
          </cell>
          <cell r="I57">
            <v>2566351.6244429164</v>
          </cell>
          <cell r="J57">
            <v>872818.7368148034</v>
          </cell>
          <cell r="K57">
            <v>1794444.3174388672</v>
          </cell>
          <cell r="L57">
            <v>967234.039228444</v>
          </cell>
          <cell r="M57">
            <v>518168.76851925824</v>
          </cell>
          <cell r="N57">
            <v>1485762.0607343947</v>
          </cell>
          <cell r="O57">
            <v>0</v>
          </cell>
          <cell r="P57">
            <v>0</v>
          </cell>
          <cell r="Q57">
            <v>191055.53701246966</v>
          </cell>
          <cell r="R57">
            <v>15709521.74382066</v>
          </cell>
        </row>
        <row r="58">
          <cell r="A58">
            <v>2030</v>
          </cell>
          <cell r="B58">
            <v>323906.88876199536</v>
          </cell>
          <cell r="C58">
            <v>706422.179718393</v>
          </cell>
          <cell r="D58">
            <v>1519362.3307554466</v>
          </cell>
          <cell r="E58">
            <v>2145545.7511304086</v>
          </cell>
          <cell r="F58">
            <v>1563215.8248997305</v>
          </cell>
          <cell r="G58">
            <v>834073.5633601932</v>
          </cell>
          <cell r="H58">
            <v>294561.1348200018</v>
          </cell>
          <cell r="I58">
            <v>2571592.758987182</v>
          </cell>
          <cell r="J58">
            <v>874237.6510761246</v>
          </cell>
          <cell r="K58">
            <v>1819726.407728659</v>
          </cell>
          <cell r="L58">
            <v>968804.5919481241</v>
          </cell>
          <cell r="M58">
            <v>519010.148511737</v>
          </cell>
          <cell r="N58">
            <v>1496855.408240993</v>
          </cell>
          <cell r="O58">
            <v>0</v>
          </cell>
          <cell r="P58">
            <v>0</v>
          </cell>
          <cell r="Q58">
            <v>191365.7647144478</v>
          </cell>
          <cell r="R58">
            <v>15828680.404653436</v>
          </cell>
        </row>
        <row r="59">
          <cell r="A59">
            <v>2031</v>
          </cell>
          <cell r="B59">
            <v>325783.8827890103</v>
          </cell>
          <cell r="C59">
            <v>718255.5639131869</v>
          </cell>
          <cell r="D59">
            <v>1541105.2853710633</v>
          </cell>
          <cell r="E59">
            <v>2162873.261525958</v>
          </cell>
          <cell r="F59">
            <v>1567649.1359540801</v>
          </cell>
          <cell r="G59">
            <v>845336.7315926907</v>
          </cell>
          <cell r="H59">
            <v>299484.8261168403</v>
          </cell>
          <cell r="I59">
            <v>2576833.8935314477</v>
          </cell>
          <cell r="J59">
            <v>875656.5653374458</v>
          </cell>
          <cell r="K59">
            <v>1845008.4980184506</v>
          </cell>
          <cell r="L59">
            <v>970375.1446678045</v>
          </cell>
          <cell r="M59">
            <v>519851.5285042158</v>
          </cell>
          <cell r="N59">
            <v>1507948.7557475916</v>
          </cell>
          <cell r="O59">
            <v>0</v>
          </cell>
          <cell r="P59">
            <v>0</v>
          </cell>
          <cell r="Q59">
            <v>191675.99241642596</v>
          </cell>
          <cell r="R59">
            <v>15947839.065486211</v>
          </cell>
        </row>
        <row r="60">
          <cell r="A60">
            <v>2032</v>
          </cell>
          <cell r="B60">
            <v>327660.8768160252</v>
          </cell>
          <cell r="C60">
            <v>730088.9481079808</v>
          </cell>
          <cell r="D60">
            <v>1562848.2399866797</v>
          </cell>
          <cell r="E60">
            <v>2180200.771921507</v>
          </cell>
          <cell r="F60">
            <v>1572082.4470084298</v>
          </cell>
          <cell r="G60">
            <v>856599.8998251881</v>
          </cell>
          <cell r="H60">
            <v>304408.51741367887</v>
          </cell>
          <cell r="I60">
            <v>2582075.028075713</v>
          </cell>
          <cell r="J60">
            <v>877075.4795987671</v>
          </cell>
          <cell r="K60">
            <v>1870290.5883082421</v>
          </cell>
          <cell r="L60">
            <v>971945.6973874846</v>
          </cell>
          <cell r="M60">
            <v>520692.90849669464</v>
          </cell>
          <cell r="N60">
            <v>1519042.1032541902</v>
          </cell>
          <cell r="O60">
            <v>0</v>
          </cell>
          <cell r="P60">
            <v>0</v>
          </cell>
          <cell r="Q60">
            <v>191986.22011840413</v>
          </cell>
          <cell r="R60">
            <v>16066997.726318985</v>
          </cell>
        </row>
        <row r="61">
          <cell r="A61">
            <v>2033</v>
          </cell>
          <cell r="B61">
            <v>329537.87084304006</v>
          </cell>
          <cell r="C61">
            <v>741922.3323027747</v>
          </cell>
          <cell r="D61">
            <v>1584591.1946022965</v>
          </cell>
          <cell r="E61">
            <v>2197528.2823170563</v>
          </cell>
          <cell r="F61">
            <v>1576515.7580627794</v>
          </cell>
          <cell r="G61">
            <v>867863.0680576856</v>
          </cell>
          <cell r="H61">
            <v>309332.20871051744</v>
          </cell>
          <cell r="I61">
            <v>2587316.1626199787</v>
          </cell>
          <cell r="J61">
            <v>878494.3938600884</v>
          </cell>
          <cell r="K61">
            <v>1895572.678598034</v>
          </cell>
          <cell r="L61">
            <v>973516.250107165</v>
          </cell>
          <cell r="M61">
            <v>521534.2884891734</v>
          </cell>
          <cell r="N61">
            <v>1530135.4507607887</v>
          </cell>
          <cell r="O61">
            <v>0</v>
          </cell>
          <cell r="P61">
            <v>0</v>
          </cell>
          <cell r="Q61">
            <v>192296.4478203823</v>
          </cell>
          <cell r="R61">
            <v>16186156.387151761</v>
          </cell>
        </row>
        <row r="62">
          <cell r="A62">
            <v>2034</v>
          </cell>
          <cell r="B62">
            <v>331414.86487005494</v>
          </cell>
          <cell r="C62">
            <v>753755.7164975685</v>
          </cell>
          <cell r="D62">
            <v>1606334.1492179132</v>
          </cell>
          <cell r="E62">
            <v>2214855.7927126056</v>
          </cell>
          <cell r="F62">
            <v>1580949.069117129</v>
          </cell>
          <cell r="G62">
            <v>879126.2362901832</v>
          </cell>
          <cell r="H62">
            <v>314255.90000735596</v>
          </cell>
          <cell r="I62">
            <v>2592557.2971642446</v>
          </cell>
          <cell r="J62">
            <v>879913.3081214096</v>
          </cell>
          <cell r="K62">
            <v>1920854.7688878258</v>
          </cell>
          <cell r="L62">
            <v>975086.8028268451</v>
          </cell>
          <cell r="M62">
            <v>522375.66848165216</v>
          </cell>
          <cell r="N62">
            <v>1541228.7982673873</v>
          </cell>
          <cell r="O62">
            <v>0</v>
          </cell>
          <cell r="P62">
            <v>0</v>
          </cell>
          <cell r="Q62">
            <v>192606.67552236046</v>
          </cell>
          <cell r="R62">
            <v>16305315.047984537</v>
          </cell>
        </row>
        <row r="63">
          <cell r="A63">
            <v>2035</v>
          </cell>
          <cell r="B63">
            <v>333291.8588970698</v>
          </cell>
          <cell r="C63">
            <v>765589.1006923624</v>
          </cell>
          <cell r="D63">
            <v>1628077.1038335296</v>
          </cell>
          <cell r="E63">
            <v>2232183.303108155</v>
          </cell>
          <cell r="F63">
            <v>1585382.3801714787</v>
          </cell>
          <cell r="G63">
            <v>890389.4045226807</v>
          </cell>
          <cell r="H63">
            <v>319179.5913041946</v>
          </cell>
          <cell r="I63">
            <v>2597798.43170851</v>
          </cell>
          <cell r="J63">
            <v>881332.2223827308</v>
          </cell>
          <cell r="K63">
            <v>1946136.8591776174</v>
          </cell>
          <cell r="L63">
            <v>976657.3555465254</v>
          </cell>
          <cell r="M63">
            <v>523217.048474131</v>
          </cell>
          <cell r="N63">
            <v>1552322.145773986</v>
          </cell>
          <cell r="O63">
            <v>0</v>
          </cell>
          <cell r="P63">
            <v>0</v>
          </cell>
          <cell r="Q63">
            <v>192916.9032243386</v>
          </cell>
          <cell r="R63">
            <v>16424473.70881731</v>
          </cell>
        </row>
        <row r="64">
          <cell r="A64">
            <v>2036</v>
          </cell>
          <cell r="B64">
            <v>335168.8529240847</v>
          </cell>
          <cell r="C64">
            <v>777422.4848871563</v>
          </cell>
          <cell r="D64">
            <v>1649820.0584491463</v>
          </cell>
          <cell r="E64">
            <v>2249510.813503704</v>
          </cell>
          <cell r="F64">
            <v>1589815.6912258284</v>
          </cell>
          <cell r="G64">
            <v>901652.5727551782</v>
          </cell>
          <cell r="H64">
            <v>324103.28260103316</v>
          </cell>
          <cell r="I64">
            <v>2603039.5662527755</v>
          </cell>
          <cell r="J64">
            <v>882751.1366440521</v>
          </cell>
          <cell r="K64">
            <v>1971418.949467409</v>
          </cell>
          <cell r="L64">
            <v>978227.9082662056</v>
          </cell>
          <cell r="M64">
            <v>524058.4284666098</v>
          </cell>
          <cell r="N64">
            <v>1563415.4932805845</v>
          </cell>
          <cell r="O64">
            <v>0</v>
          </cell>
          <cell r="P64">
            <v>0</v>
          </cell>
          <cell r="Q64">
            <v>193227.13092631678</v>
          </cell>
          <cell r="R64">
            <v>16543632.369650083</v>
          </cell>
        </row>
        <row r="65">
          <cell r="A65">
            <v>2037</v>
          </cell>
          <cell r="B65">
            <v>337045.8469510996</v>
          </cell>
          <cell r="C65">
            <v>789255.8690819502</v>
          </cell>
          <cell r="D65">
            <v>1671563.013064763</v>
          </cell>
          <cell r="E65">
            <v>2266838.3238992533</v>
          </cell>
          <cell r="F65">
            <v>1594249.002280178</v>
          </cell>
          <cell r="G65">
            <v>912915.7409876756</v>
          </cell>
          <cell r="H65">
            <v>329026.97389787174</v>
          </cell>
          <cell r="I65">
            <v>2608280.700797041</v>
          </cell>
          <cell r="J65">
            <v>884170.0509053734</v>
          </cell>
          <cell r="K65">
            <v>1996701.0397572007</v>
          </cell>
          <cell r="L65">
            <v>979798.4609858859</v>
          </cell>
          <cell r="M65">
            <v>524899.8084590886</v>
          </cell>
          <cell r="N65">
            <v>1574508.840787183</v>
          </cell>
          <cell r="O65">
            <v>0</v>
          </cell>
          <cell r="P65">
            <v>0</v>
          </cell>
          <cell r="Q65">
            <v>193537.35862829495</v>
          </cell>
          <cell r="R65">
            <v>16662791.030482858</v>
          </cell>
        </row>
        <row r="66">
          <cell r="A66">
            <v>2038</v>
          </cell>
          <cell r="B66">
            <v>338922.84097811446</v>
          </cell>
          <cell r="C66">
            <v>801089.253276744</v>
          </cell>
          <cell r="D66">
            <v>1693305.9676803797</v>
          </cell>
          <cell r="E66">
            <v>2284165.8342948025</v>
          </cell>
          <cell r="F66">
            <v>1598682.3133345277</v>
          </cell>
          <cell r="G66">
            <v>924178.9092201731</v>
          </cell>
          <cell r="H66">
            <v>333950.66519471037</v>
          </cell>
          <cell r="I66">
            <v>2613521.8353413064</v>
          </cell>
          <cell r="J66">
            <v>885588.9651666946</v>
          </cell>
          <cell r="K66">
            <v>2021983.1300469926</v>
          </cell>
          <cell r="L66">
            <v>981369.0137055661</v>
          </cell>
          <cell r="M66">
            <v>525741.1884515673</v>
          </cell>
          <cell r="N66">
            <v>1585602.1882937816</v>
          </cell>
          <cell r="O66">
            <v>0</v>
          </cell>
          <cell r="P66">
            <v>0</v>
          </cell>
          <cell r="Q66">
            <v>193847.5863302731</v>
          </cell>
          <cell r="R66">
            <v>16781949.691315636</v>
          </cell>
        </row>
        <row r="67">
          <cell r="A67">
            <v>2039</v>
          </cell>
          <cell r="B67">
            <v>340799.83500512934</v>
          </cell>
          <cell r="C67">
            <v>812922.6374715379</v>
          </cell>
          <cell r="D67">
            <v>1715048.9222959965</v>
          </cell>
          <cell r="E67">
            <v>2301493.3446903517</v>
          </cell>
          <cell r="F67">
            <v>1603115.6243888773</v>
          </cell>
          <cell r="G67">
            <v>935442.0774526707</v>
          </cell>
          <cell r="H67">
            <v>338874.35649154894</v>
          </cell>
          <cell r="I67">
            <v>2618762.9698855723</v>
          </cell>
          <cell r="J67">
            <v>887007.8794280158</v>
          </cell>
          <cell r="K67">
            <v>2047265.2203367841</v>
          </cell>
          <cell r="L67">
            <v>982939.5664252464</v>
          </cell>
          <cell r="M67">
            <v>526582.5684440462</v>
          </cell>
          <cell r="N67">
            <v>1596695.5358003802</v>
          </cell>
          <cell r="O67">
            <v>0</v>
          </cell>
          <cell r="P67">
            <v>0</v>
          </cell>
          <cell r="Q67">
            <v>194157.81403225125</v>
          </cell>
          <cell r="R67">
            <v>16901108.352148406</v>
          </cell>
        </row>
        <row r="68">
          <cell r="A68">
            <v>2040</v>
          </cell>
          <cell r="B68">
            <v>342676.8290321443</v>
          </cell>
          <cell r="C68">
            <v>824756.0216663318</v>
          </cell>
          <cell r="D68">
            <v>1736791.876911613</v>
          </cell>
          <cell r="E68">
            <v>2318820.855085901</v>
          </cell>
          <cell r="F68">
            <v>1607548.935443227</v>
          </cell>
          <cell r="G68">
            <v>946705.2456851681</v>
          </cell>
          <cell r="H68">
            <v>343798.0477883875</v>
          </cell>
          <cell r="I68">
            <v>2624004.104429838</v>
          </cell>
          <cell r="J68">
            <v>888426.7936893371</v>
          </cell>
          <cell r="K68">
            <v>2072547.3106265757</v>
          </cell>
          <cell r="L68">
            <v>984510.1191449265</v>
          </cell>
          <cell r="M68">
            <v>527423.948436525</v>
          </cell>
          <cell r="N68">
            <v>1607788.883306979</v>
          </cell>
          <cell r="O68">
            <v>0</v>
          </cell>
          <cell r="P68">
            <v>0</v>
          </cell>
          <cell r="Q68">
            <v>194468.04173422942</v>
          </cell>
          <cell r="R68">
            <v>17020267.012981184</v>
          </cell>
        </row>
        <row r="69">
          <cell r="A69">
            <v>2041</v>
          </cell>
          <cell r="B69">
            <v>344553.82305915916</v>
          </cell>
          <cell r="C69">
            <v>836589.4058611257</v>
          </cell>
          <cell r="D69">
            <v>1758534.8315272296</v>
          </cell>
          <cell r="E69">
            <v>2336148.36548145</v>
          </cell>
          <cell r="F69">
            <v>1611982.2464975766</v>
          </cell>
          <cell r="G69">
            <v>957968.4139176656</v>
          </cell>
          <cell r="H69">
            <v>348721.7390852261</v>
          </cell>
          <cell r="I69">
            <v>2629245.2389741032</v>
          </cell>
          <cell r="J69">
            <v>889845.7079506584</v>
          </cell>
          <cell r="K69">
            <v>2097829.400916368</v>
          </cell>
          <cell r="L69">
            <v>986080.6718646069</v>
          </cell>
          <cell r="M69">
            <v>528265.3284290037</v>
          </cell>
          <cell r="N69">
            <v>1618882.2308135778</v>
          </cell>
          <cell r="O69">
            <v>0</v>
          </cell>
          <cell r="P69">
            <v>0</v>
          </cell>
          <cell r="Q69">
            <v>194778.2694362076</v>
          </cell>
          <cell r="R69">
            <v>17139425.673813958</v>
          </cell>
        </row>
        <row r="70">
          <cell r="A70">
            <v>2042</v>
          </cell>
          <cell r="B70">
            <v>346430.81708617404</v>
          </cell>
          <cell r="C70">
            <v>848422.7900559196</v>
          </cell>
          <cell r="D70">
            <v>1780277.7861428463</v>
          </cell>
          <cell r="E70">
            <v>2353475.8758769995</v>
          </cell>
          <cell r="F70">
            <v>1616415.5575519262</v>
          </cell>
          <cell r="G70">
            <v>969231.5821501631</v>
          </cell>
          <cell r="H70">
            <v>353645.43038206466</v>
          </cell>
          <cell r="I70">
            <v>2634486.373518369</v>
          </cell>
          <cell r="J70">
            <v>891264.6222119796</v>
          </cell>
          <cell r="K70">
            <v>2123111.4912061593</v>
          </cell>
          <cell r="L70">
            <v>987651.224584287</v>
          </cell>
          <cell r="M70">
            <v>529106.7084214825</v>
          </cell>
          <cell r="N70">
            <v>1629975.5783201763</v>
          </cell>
          <cell r="O70">
            <v>0</v>
          </cell>
          <cell r="P70">
            <v>0</v>
          </cell>
          <cell r="Q70">
            <v>195088.49713818575</v>
          </cell>
          <cell r="R70">
            <v>17258584.33464673</v>
          </cell>
        </row>
        <row r="71">
          <cell r="A71">
            <v>2043</v>
          </cell>
          <cell r="B71">
            <v>348307.8111131889</v>
          </cell>
          <cell r="C71">
            <v>860256.1742507134</v>
          </cell>
          <cell r="D71">
            <v>1802020.7407584628</v>
          </cell>
          <cell r="E71">
            <v>2370803.3862725487</v>
          </cell>
          <cell r="F71">
            <v>1620848.8686062759</v>
          </cell>
          <cell r="G71">
            <v>980494.7503826607</v>
          </cell>
          <cell r="H71">
            <v>358569.1216789033</v>
          </cell>
          <cell r="I71">
            <v>2639727.5080626346</v>
          </cell>
          <cell r="J71">
            <v>892683.5364733008</v>
          </cell>
          <cell r="K71">
            <v>2148393.581495951</v>
          </cell>
          <cell r="L71">
            <v>989221.7773039674</v>
          </cell>
          <cell r="M71">
            <v>529948.0884139612</v>
          </cell>
          <cell r="N71">
            <v>1641068.925826775</v>
          </cell>
          <cell r="O71">
            <v>0</v>
          </cell>
          <cell r="P71">
            <v>0</v>
          </cell>
          <cell r="Q71">
            <v>195398.7248401639</v>
          </cell>
          <cell r="R71">
            <v>17377742.995479506</v>
          </cell>
        </row>
        <row r="72">
          <cell r="A72">
            <v>2044</v>
          </cell>
          <cell r="B72">
            <v>350184.8051402038</v>
          </cell>
          <cell r="C72">
            <v>872089.5584455073</v>
          </cell>
          <cell r="D72">
            <v>1823763.6953740795</v>
          </cell>
          <cell r="E72">
            <v>2388130.896668098</v>
          </cell>
          <cell r="F72">
            <v>1625282.1796606255</v>
          </cell>
          <cell r="G72">
            <v>991757.9186151582</v>
          </cell>
          <cell r="H72">
            <v>363492.81297574186</v>
          </cell>
          <cell r="I72">
            <v>2644968.6426069</v>
          </cell>
          <cell r="J72">
            <v>894102.4507346221</v>
          </cell>
          <cell r="K72">
            <v>2173675.6717857425</v>
          </cell>
          <cell r="L72">
            <v>990792.3300236475</v>
          </cell>
          <cell r="M72">
            <v>530789.4684064401</v>
          </cell>
          <cell r="N72">
            <v>1652162.2733333737</v>
          </cell>
          <cell r="O72">
            <v>0</v>
          </cell>
          <cell r="P72">
            <v>0</v>
          </cell>
          <cell r="Q72">
            <v>195708.95254214207</v>
          </cell>
          <cell r="R72">
            <v>17496901.656312283</v>
          </cell>
        </row>
        <row r="73">
          <cell r="A73">
            <v>2045</v>
          </cell>
          <cell r="B73">
            <v>352061.7991672187</v>
          </cell>
          <cell r="C73">
            <v>883922.9426403012</v>
          </cell>
          <cell r="D73">
            <v>1845506.6499896962</v>
          </cell>
          <cell r="E73">
            <v>2405458.407063647</v>
          </cell>
          <cell r="F73">
            <v>1629715.4907149752</v>
          </cell>
          <cell r="G73">
            <v>1003021.0868476556</v>
          </cell>
          <cell r="H73">
            <v>368416.50427258044</v>
          </cell>
          <cell r="I73">
            <v>2650209.7771511655</v>
          </cell>
          <cell r="J73">
            <v>895521.3649959434</v>
          </cell>
          <cell r="K73">
            <v>2198957.762075534</v>
          </cell>
          <cell r="L73">
            <v>992362.8827433279</v>
          </cell>
          <cell r="M73">
            <v>531630.8483989189</v>
          </cell>
          <cell r="N73">
            <v>1663255.6208399725</v>
          </cell>
          <cell r="O73">
            <v>0</v>
          </cell>
          <cell r="P73">
            <v>0</v>
          </cell>
          <cell r="Q73">
            <v>196019.18024412025</v>
          </cell>
          <cell r="R73">
            <v>17616060.317145057</v>
          </cell>
        </row>
        <row r="74">
          <cell r="A74">
            <v>2046</v>
          </cell>
          <cell r="B74">
            <v>353938.79319423356</v>
          </cell>
          <cell r="C74">
            <v>895756.3268350951</v>
          </cell>
          <cell r="D74">
            <v>1867249.604605313</v>
          </cell>
          <cell r="E74">
            <v>2422785.9174591964</v>
          </cell>
          <cell r="F74">
            <v>1634148.8017693248</v>
          </cell>
          <cell r="G74">
            <v>1014284.2550801531</v>
          </cell>
          <cell r="H74">
            <v>373340.19556941907</v>
          </cell>
          <cell r="I74">
            <v>2655450.911695431</v>
          </cell>
          <cell r="J74">
            <v>896940.2792572646</v>
          </cell>
          <cell r="K74">
            <v>2224239.852365326</v>
          </cell>
          <cell r="L74">
            <v>993933.435463008</v>
          </cell>
          <cell r="M74">
            <v>532472.2283913976</v>
          </cell>
          <cell r="N74">
            <v>1674348.968346571</v>
          </cell>
          <cell r="O74">
            <v>0</v>
          </cell>
          <cell r="P74">
            <v>0</v>
          </cell>
          <cell r="Q74">
            <v>196329.4079460984</v>
          </cell>
          <cell r="R74">
            <v>17735218.97797783</v>
          </cell>
        </row>
        <row r="75">
          <cell r="A75">
            <v>2047</v>
          </cell>
          <cell r="B75">
            <v>355815.7872212485</v>
          </cell>
          <cell r="C75">
            <v>907589.711029889</v>
          </cell>
          <cell r="D75">
            <v>1888992.5592209296</v>
          </cell>
          <cell r="E75">
            <v>2440113.4278547456</v>
          </cell>
          <cell r="F75">
            <v>1638582.1128236745</v>
          </cell>
          <cell r="G75">
            <v>1025547.4233126505</v>
          </cell>
          <cell r="H75">
            <v>378263.88686625764</v>
          </cell>
          <cell r="I75">
            <v>2660692.046239697</v>
          </cell>
          <cell r="J75">
            <v>898359.1935185858</v>
          </cell>
          <cell r="K75">
            <v>2249521.9426551177</v>
          </cell>
          <cell r="L75">
            <v>995503.9881826884</v>
          </cell>
          <cell r="M75">
            <v>533313.6083838765</v>
          </cell>
          <cell r="N75">
            <v>1685442.3158531697</v>
          </cell>
          <cell r="O75">
            <v>0</v>
          </cell>
          <cell r="P75">
            <v>0</v>
          </cell>
          <cell r="Q75">
            <v>196639.63564807654</v>
          </cell>
          <cell r="R75">
            <v>17854377.638810605</v>
          </cell>
        </row>
        <row r="76">
          <cell r="A76">
            <v>2048</v>
          </cell>
          <cell r="B76">
            <v>357692.7812482634</v>
          </cell>
          <cell r="C76">
            <v>919423.0952246828</v>
          </cell>
          <cell r="D76">
            <v>1910735.513836546</v>
          </cell>
          <cell r="E76">
            <v>2457440.938250295</v>
          </cell>
          <cell r="F76">
            <v>1643015.423878024</v>
          </cell>
          <cell r="G76">
            <v>1036810.591545148</v>
          </cell>
          <cell r="H76">
            <v>383187.5781630962</v>
          </cell>
          <cell r="I76">
            <v>2665933.1807839624</v>
          </cell>
          <cell r="J76">
            <v>899778.1077799071</v>
          </cell>
          <cell r="K76">
            <v>2274804.0329449093</v>
          </cell>
          <cell r="L76">
            <v>997074.5409023685</v>
          </cell>
          <cell r="M76">
            <v>534154.9883763553</v>
          </cell>
          <cell r="N76">
            <v>1696535.6633597685</v>
          </cell>
          <cell r="O76">
            <v>0</v>
          </cell>
          <cell r="P76">
            <v>0</v>
          </cell>
          <cell r="Q76">
            <v>196949.86335005471</v>
          </cell>
          <cell r="R76">
            <v>17973536.29964338</v>
          </cell>
        </row>
        <row r="77">
          <cell r="A77">
            <v>2049</v>
          </cell>
          <cell r="B77">
            <v>359569.77527527825</v>
          </cell>
          <cell r="C77">
            <v>931256.4794194767</v>
          </cell>
          <cell r="D77">
            <v>1932478.4684521628</v>
          </cell>
          <cell r="E77">
            <v>2474768.448645844</v>
          </cell>
          <cell r="F77">
            <v>1647448.7349323737</v>
          </cell>
          <cell r="G77">
            <v>1048073.7597776456</v>
          </cell>
          <cell r="H77">
            <v>388111.2694599348</v>
          </cell>
          <cell r="I77">
            <v>2671174.315328228</v>
          </cell>
          <cell r="J77">
            <v>901197.0220412284</v>
          </cell>
          <cell r="K77">
            <v>2300086.1232347013</v>
          </cell>
          <cell r="L77">
            <v>998645.0936220489</v>
          </cell>
          <cell r="M77">
            <v>534996.368368834</v>
          </cell>
          <cell r="N77">
            <v>1707629.0108663673</v>
          </cell>
          <cell r="O77">
            <v>0</v>
          </cell>
          <cell r="P77">
            <v>0</v>
          </cell>
          <cell r="Q77">
            <v>197260.0910520329</v>
          </cell>
          <cell r="R77">
            <v>18092694.960476156</v>
          </cell>
        </row>
        <row r="78">
          <cell r="A78">
            <v>2050</v>
          </cell>
          <cell r="B78">
            <v>361446.76930229267</v>
          </cell>
          <cell r="C78">
            <v>943089.8636142716</v>
          </cell>
          <cell r="D78">
            <v>1954221.4230677825</v>
          </cell>
          <cell r="E78">
            <v>2492095.959041391</v>
          </cell>
          <cell r="F78">
            <v>1651882.0459867246</v>
          </cell>
          <cell r="G78">
            <v>1059336.9280101422</v>
          </cell>
          <cell r="H78">
            <v>393034.9607567732</v>
          </cell>
          <cell r="I78">
            <v>2676415.449872495</v>
          </cell>
          <cell r="J78">
            <v>902615.936302548</v>
          </cell>
          <cell r="K78">
            <v>2325368.213524497</v>
          </cell>
          <cell r="L78">
            <v>1000215.6463417276</v>
          </cell>
          <cell r="M78">
            <v>535837.748361313</v>
          </cell>
          <cell r="N78">
            <v>1718722.358372965</v>
          </cell>
          <cell r="O78">
            <v>0</v>
          </cell>
          <cell r="P78">
            <v>0</v>
          </cell>
          <cell r="Q78">
            <v>197570.318754011</v>
          </cell>
          <cell r="R78">
            <v>18211853.621308934</v>
          </cell>
        </row>
        <row r="85">
          <cell r="A85">
            <v>1980</v>
          </cell>
          <cell r="B85">
            <v>142310</v>
          </cell>
          <cell r="C85">
            <v>175319</v>
          </cell>
          <cell r="D85">
            <v>512627</v>
          </cell>
          <cell r="E85">
            <v>845633</v>
          </cell>
          <cell r="F85">
            <v>667657</v>
          </cell>
          <cell r="G85">
            <v>216824</v>
          </cell>
          <cell r="H85">
            <v>101038</v>
          </cell>
          <cell r="I85">
            <v>1216982</v>
          </cell>
          <cell r="J85">
            <v>397139</v>
          </cell>
          <cell r="K85">
            <v>453978</v>
          </cell>
          <cell r="L85">
            <v>346317</v>
          </cell>
          <cell r="M85">
            <v>217681</v>
          </cell>
          <cell r="N85">
            <v>484300</v>
          </cell>
          <cell r="O85">
            <v>0</v>
          </cell>
          <cell r="P85">
            <v>0</v>
          </cell>
          <cell r="Q85">
            <v>75976</v>
          </cell>
          <cell r="R85">
            <v>5853781</v>
          </cell>
        </row>
        <row r="86">
          <cell r="A86">
            <v>1981</v>
          </cell>
          <cell r="B86">
            <v>146943</v>
          </cell>
          <cell r="C86">
            <v>178134</v>
          </cell>
          <cell r="D86">
            <v>519557</v>
          </cell>
          <cell r="E86">
            <v>856818</v>
          </cell>
          <cell r="F86">
            <v>672462</v>
          </cell>
          <cell r="G86">
            <v>220152</v>
          </cell>
          <cell r="H86">
            <v>102526</v>
          </cell>
          <cell r="I86">
            <v>1226310</v>
          </cell>
          <cell r="J86">
            <v>401198</v>
          </cell>
          <cell r="K86">
            <v>463279</v>
          </cell>
          <cell r="L86">
            <v>343288</v>
          </cell>
          <cell r="M86">
            <v>219711</v>
          </cell>
          <cell r="N86">
            <v>489997</v>
          </cell>
          <cell r="O86">
            <v>0</v>
          </cell>
          <cell r="P86">
            <v>0</v>
          </cell>
          <cell r="Q86">
            <v>76036</v>
          </cell>
          <cell r="R86">
            <v>5916411</v>
          </cell>
        </row>
        <row r="87">
          <cell r="A87">
            <v>1982</v>
          </cell>
          <cell r="B87">
            <v>150163</v>
          </cell>
          <cell r="C87">
            <v>180231</v>
          </cell>
          <cell r="D87">
            <v>526344</v>
          </cell>
          <cell r="E87">
            <v>866613</v>
          </cell>
          <cell r="F87">
            <v>676504</v>
          </cell>
          <cell r="G87">
            <v>223344</v>
          </cell>
          <cell r="H87">
            <v>104304</v>
          </cell>
          <cell r="I87">
            <v>1231131</v>
          </cell>
          <cell r="J87">
            <v>404190</v>
          </cell>
          <cell r="K87">
            <v>471801</v>
          </cell>
          <cell r="L87">
            <v>340284</v>
          </cell>
          <cell r="M87">
            <v>221482</v>
          </cell>
          <cell r="N87">
            <v>495707</v>
          </cell>
          <cell r="O87">
            <v>0</v>
          </cell>
          <cell r="P87">
            <v>0</v>
          </cell>
          <cell r="Q87">
            <v>76037</v>
          </cell>
          <cell r="R87">
            <v>5968135</v>
          </cell>
        </row>
        <row r="88">
          <cell r="A88">
            <v>1983</v>
          </cell>
          <cell r="B88">
            <v>154026</v>
          </cell>
          <cell r="C88">
            <v>183867</v>
          </cell>
          <cell r="D88">
            <v>537816</v>
          </cell>
          <cell r="E88">
            <v>884305</v>
          </cell>
          <cell r="F88">
            <v>683712</v>
          </cell>
          <cell r="G88">
            <v>229834</v>
          </cell>
          <cell r="H88">
            <v>107121</v>
          </cell>
          <cell r="I88">
            <v>1246098</v>
          </cell>
          <cell r="J88">
            <v>409405</v>
          </cell>
          <cell r="K88">
            <v>489706</v>
          </cell>
          <cell r="L88">
            <v>337306</v>
          </cell>
          <cell r="M88">
            <v>223703</v>
          </cell>
          <cell r="N88">
            <v>509221</v>
          </cell>
          <cell r="O88">
            <v>0</v>
          </cell>
          <cell r="P88">
            <v>0</v>
          </cell>
          <cell r="Q88">
            <v>76055</v>
          </cell>
          <cell r="R88">
            <v>6072175</v>
          </cell>
        </row>
        <row r="89">
          <cell r="A89">
            <v>1984</v>
          </cell>
          <cell r="B89">
            <v>158213</v>
          </cell>
          <cell r="C89">
            <v>187970</v>
          </cell>
          <cell r="D89">
            <v>547783</v>
          </cell>
          <cell r="E89">
            <v>902315</v>
          </cell>
          <cell r="F89">
            <v>691447</v>
          </cell>
          <cell r="G89">
            <v>235748</v>
          </cell>
          <cell r="H89">
            <v>109472</v>
          </cell>
          <cell r="I89">
            <v>1264412</v>
          </cell>
          <cell r="J89">
            <v>415281</v>
          </cell>
          <cell r="K89">
            <v>512722</v>
          </cell>
          <cell r="L89">
            <v>334354</v>
          </cell>
          <cell r="M89">
            <v>226888</v>
          </cell>
          <cell r="N89">
            <v>524509</v>
          </cell>
          <cell r="O89">
            <v>0</v>
          </cell>
          <cell r="P89">
            <v>0</v>
          </cell>
          <cell r="Q89">
            <v>76111</v>
          </cell>
          <cell r="R89">
            <v>6187225</v>
          </cell>
        </row>
        <row r="90">
          <cell r="A90">
            <v>1985</v>
          </cell>
          <cell r="B90">
            <v>162567</v>
          </cell>
          <cell r="C90">
            <v>192111</v>
          </cell>
          <cell r="D90">
            <v>558676</v>
          </cell>
          <cell r="E90">
            <v>922122</v>
          </cell>
          <cell r="F90">
            <v>699558</v>
          </cell>
          <cell r="G90">
            <v>243665</v>
          </cell>
          <cell r="H90">
            <v>111690</v>
          </cell>
          <cell r="I90">
            <v>1283690</v>
          </cell>
          <cell r="J90">
            <v>421994</v>
          </cell>
          <cell r="K90">
            <v>532388</v>
          </cell>
          <cell r="L90">
            <v>331428</v>
          </cell>
          <cell r="M90">
            <v>230051</v>
          </cell>
          <cell r="N90">
            <v>541296</v>
          </cell>
          <cell r="O90">
            <v>0</v>
          </cell>
          <cell r="P90">
            <v>0</v>
          </cell>
          <cell r="Q90">
            <v>76159</v>
          </cell>
          <cell r="R90">
            <v>6307395</v>
          </cell>
        </row>
        <row r="91">
          <cell r="A91">
            <v>1986</v>
          </cell>
          <cell r="B91">
            <v>167748</v>
          </cell>
          <cell r="C91">
            <v>196503</v>
          </cell>
          <cell r="D91">
            <v>572990</v>
          </cell>
          <cell r="E91">
            <v>944276</v>
          </cell>
          <cell r="F91">
            <v>708344</v>
          </cell>
          <cell r="G91">
            <v>251479</v>
          </cell>
          <cell r="H91">
            <v>114109</v>
          </cell>
          <cell r="I91">
            <v>1307191</v>
          </cell>
          <cell r="J91">
            <v>429630</v>
          </cell>
          <cell r="K91">
            <v>562919</v>
          </cell>
          <cell r="L91">
            <v>328526</v>
          </cell>
          <cell r="M91">
            <v>233680</v>
          </cell>
          <cell r="N91">
            <v>561441</v>
          </cell>
          <cell r="O91">
            <v>0</v>
          </cell>
          <cell r="P91">
            <v>0</v>
          </cell>
          <cell r="Q91">
            <v>76206</v>
          </cell>
          <cell r="R91">
            <v>6455042</v>
          </cell>
        </row>
        <row r="92">
          <cell r="A92">
            <v>1987</v>
          </cell>
          <cell r="B92">
            <v>172328</v>
          </cell>
          <cell r="C92">
            <v>200948</v>
          </cell>
          <cell r="D92">
            <v>586302</v>
          </cell>
          <cell r="E92">
            <v>964354</v>
          </cell>
          <cell r="F92">
            <v>717445</v>
          </cell>
          <cell r="G92">
            <v>257776</v>
          </cell>
          <cell r="H92">
            <v>116497</v>
          </cell>
          <cell r="I92">
            <v>1328206</v>
          </cell>
          <cell r="J92">
            <v>437556</v>
          </cell>
          <cell r="K92">
            <v>587004</v>
          </cell>
          <cell r="L92">
            <v>325650</v>
          </cell>
          <cell r="M92">
            <v>237458</v>
          </cell>
          <cell r="N92">
            <v>580959</v>
          </cell>
          <cell r="O92">
            <v>0</v>
          </cell>
          <cell r="P92">
            <v>0</v>
          </cell>
          <cell r="Q92">
            <v>76264</v>
          </cell>
          <cell r="R92">
            <v>6588747</v>
          </cell>
        </row>
        <row r="93">
          <cell r="A93">
            <v>1988</v>
          </cell>
          <cell r="B93">
            <v>177330</v>
          </cell>
          <cell r="C93">
            <v>207542</v>
          </cell>
          <cell r="D93">
            <v>600448</v>
          </cell>
          <cell r="E93">
            <v>988296</v>
          </cell>
          <cell r="F93">
            <v>726167</v>
          </cell>
          <cell r="G93">
            <v>266656</v>
          </cell>
          <cell r="H93">
            <v>118331</v>
          </cell>
          <cell r="I93">
            <v>1352270</v>
          </cell>
          <cell r="J93">
            <v>445896</v>
          </cell>
          <cell r="K93">
            <v>628967</v>
          </cell>
          <cell r="L93">
            <v>322798</v>
          </cell>
          <cell r="M93">
            <v>241400</v>
          </cell>
          <cell r="N93">
            <v>598818</v>
          </cell>
          <cell r="O93">
            <v>0</v>
          </cell>
          <cell r="P93">
            <v>0</v>
          </cell>
          <cell r="Q93">
            <v>76333</v>
          </cell>
          <cell r="R93">
            <v>6751252</v>
          </cell>
        </row>
        <row r="94">
          <cell r="A94">
            <v>1989</v>
          </cell>
          <cell r="B94">
            <v>183135</v>
          </cell>
          <cell r="C94">
            <v>214312</v>
          </cell>
          <cell r="D94">
            <v>619242</v>
          </cell>
          <cell r="E94">
            <v>1012223</v>
          </cell>
          <cell r="F94">
            <v>733832</v>
          </cell>
          <cell r="G94">
            <v>278010</v>
          </cell>
          <cell r="H94">
            <v>120938</v>
          </cell>
          <cell r="I94">
            <v>1375532</v>
          </cell>
          <cell r="J94">
            <v>456432</v>
          </cell>
          <cell r="K94">
            <v>662538</v>
          </cell>
          <cell r="L94">
            <v>319970</v>
          </cell>
          <cell r="M94">
            <v>246296</v>
          </cell>
          <cell r="N94">
            <v>612903</v>
          </cell>
          <cell r="O94">
            <v>0</v>
          </cell>
          <cell r="P94">
            <v>0</v>
          </cell>
          <cell r="Q94">
            <v>76475</v>
          </cell>
          <cell r="R94">
            <v>6911838</v>
          </cell>
        </row>
        <row r="95">
          <cell r="A95">
            <v>1990</v>
          </cell>
          <cell r="B95">
            <v>187477</v>
          </cell>
          <cell r="C95">
            <v>219478</v>
          </cell>
          <cell r="D95">
            <v>634422</v>
          </cell>
          <cell r="E95">
            <v>1025532</v>
          </cell>
          <cell r="F95">
            <v>737820</v>
          </cell>
          <cell r="G95">
            <v>286570</v>
          </cell>
          <cell r="H95">
            <v>123483</v>
          </cell>
          <cell r="I95">
            <v>1383804</v>
          </cell>
          <cell r="J95">
            <v>461447</v>
          </cell>
          <cell r="K95">
            <v>679410</v>
          </cell>
          <cell r="L95">
            <v>317168</v>
          </cell>
          <cell r="M95">
            <v>248798</v>
          </cell>
          <cell r="N95">
            <v>621711</v>
          </cell>
          <cell r="O95">
            <v>0</v>
          </cell>
          <cell r="P95">
            <v>0</v>
          </cell>
          <cell r="Q95">
            <v>76444</v>
          </cell>
          <cell r="R95">
            <v>7003564</v>
          </cell>
        </row>
        <row r="96">
          <cell r="A96">
            <v>1991</v>
          </cell>
          <cell r="B96">
            <v>192503</v>
          </cell>
          <cell r="C96">
            <v>224659</v>
          </cell>
          <cell r="D96">
            <v>651649</v>
          </cell>
          <cell r="E96">
            <v>1040217</v>
          </cell>
          <cell r="F96">
            <v>742788</v>
          </cell>
          <cell r="G96">
            <v>297042</v>
          </cell>
          <cell r="H96">
            <v>125842</v>
          </cell>
          <cell r="I96">
            <v>1394625</v>
          </cell>
          <cell r="J96">
            <v>466917</v>
          </cell>
          <cell r="K96">
            <v>702537</v>
          </cell>
          <cell r="L96">
            <v>314766</v>
          </cell>
          <cell r="M96">
            <v>250302</v>
          </cell>
          <cell r="N96">
            <v>633904</v>
          </cell>
          <cell r="O96">
            <v>0</v>
          </cell>
          <cell r="P96">
            <v>0</v>
          </cell>
          <cell r="Q96">
            <v>77448</v>
          </cell>
          <cell r="R96">
            <v>7115199</v>
          </cell>
        </row>
        <row r="97">
          <cell r="A97">
            <v>1992</v>
          </cell>
          <cell r="B97">
            <v>197189</v>
          </cell>
          <cell r="C97">
            <v>229683</v>
          </cell>
          <cell r="D97">
            <v>665122</v>
          </cell>
          <cell r="E97">
            <v>1053599</v>
          </cell>
          <cell r="F97">
            <v>746281</v>
          </cell>
          <cell r="G97">
            <v>303195</v>
          </cell>
          <cell r="H97">
            <v>127975</v>
          </cell>
          <cell r="I97">
            <v>1402019</v>
          </cell>
          <cell r="J97">
            <v>470775</v>
          </cell>
          <cell r="K97">
            <v>718136</v>
          </cell>
          <cell r="L97">
            <v>312382</v>
          </cell>
          <cell r="M97">
            <v>253882</v>
          </cell>
          <cell r="N97">
            <v>642418</v>
          </cell>
          <cell r="O97">
            <v>0</v>
          </cell>
          <cell r="P97">
            <v>0</v>
          </cell>
          <cell r="Q97">
            <v>78215</v>
          </cell>
          <cell r="R97">
            <v>7200871</v>
          </cell>
        </row>
        <row r="98">
          <cell r="A98">
            <v>1993</v>
          </cell>
          <cell r="B98">
            <v>200792</v>
          </cell>
          <cell r="C98">
            <v>234422</v>
          </cell>
          <cell r="D98">
            <v>677206</v>
          </cell>
          <cell r="E98">
            <v>1064334</v>
          </cell>
          <cell r="F98">
            <v>751353</v>
          </cell>
          <cell r="G98">
            <v>308777</v>
          </cell>
          <cell r="H98">
            <v>130117</v>
          </cell>
          <cell r="I98">
            <v>1411283</v>
          </cell>
          <cell r="J98">
            <v>475572</v>
          </cell>
          <cell r="K98">
            <v>733016</v>
          </cell>
          <cell r="L98">
            <v>310016</v>
          </cell>
          <cell r="M98">
            <v>255325</v>
          </cell>
          <cell r="N98">
            <v>650542</v>
          </cell>
          <cell r="O98">
            <v>0</v>
          </cell>
          <cell r="P98">
            <v>0</v>
          </cell>
          <cell r="Q98">
            <v>78251</v>
          </cell>
          <cell r="R98">
            <v>7281006</v>
          </cell>
        </row>
        <row r="99">
          <cell r="A99">
            <v>1994</v>
          </cell>
          <cell r="B99">
            <v>204050</v>
          </cell>
          <cell r="C99">
            <v>239137</v>
          </cell>
          <cell r="D99">
            <v>688448</v>
          </cell>
          <cell r="E99">
            <v>1074428</v>
          </cell>
          <cell r="F99">
            <v>755889</v>
          </cell>
          <cell r="G99">
            <v>314228</v>
          </cell>
          <cell r="H99">
            <v>132248</v>
          </cell>
          <cell r="I99">
            <v>1415551</v>
          </cell>
          <cell r="J99">
            <v>478015</v>
          </cell>
          <cell r="K99">
            <v>747010</v>
          </cell>
          <cell r="L99">
            <v>314250</v>
          </cell>
          <cell r="M99">
            <v>257158</v>
          </cell>
          <cell r="N99">
            <v>658519</v>
          </cell>
          <cell r="O99">
            <v>0</v>
          </cell>
          <cell r="P99">
            <v>0</v>
          </cell>
          <cell r="Q99">
            <v>79000</v>
          </cell>
          <cell r="R99">
            <v>7357931</v>
          </cell>
        </row>
        <row r="100">
          <cell r="A100">
            <v>1995</v>
          </cell>
          <cell r="B100">
            <v>206897</v>
          </cell>
          <cell r="C100">
            <v>243668</v>
          </cell>
          <cell r="D100">
            <v>697176</v>
          </cell>
          <cell r="E100">
            <v>1086139</v>
          </cell>
          <cell r="F100">
            <v>760892</v>
          </cell>
          <cell r="G100">
            <v>319737</v>
          </cell>
          <cell r="H100">
            <v>134041</v>
          </cell>
          <cell r="I100">
            <v>1425926</v>
          </cell>
          <cell r="J100">
            <v>482976</v>
          </cell>
          <cell r="K100">
            <v>759769</v>
          </cell>
          <cell r="L100">
            <v>314088</v>
          </cell>
          <cell r="M100">
            <v>255926</v>
          </cell>
          <cell r="N100">
            <v>666060</v>
          </cell>
          <cell r="O100">
            <v>0</v>
          </cell>
          <cell r="P100">
            <v>0</v>
          </cell>
          <cell r="Q100">
            <v>79588</v>
          </cell>
          <cell r="R100">
            <v>7432883</v>
          </cell>
        </row>
        <row r="101">
          <cell r="A101">
            <v>1996</v>
          </cell>
          <cell r="B101">
            <v>209418</v>
          </cell>
          <cell r="C101">
            <v>248319</v>
          </cell>
          <cell r="D101">
            <v>705020</v>
          </cell>
          <cell r="E101">
            <v>1097756</v>
          </cell>
          <cell r="F101">
            <v>765556</v>
          </cell>
          <cell r="G101">
            <v>324699</v>
          </cell>
          <cell r="H101">
            <v>135742</v>
          </cell>
          <cell r="I101">
            <v>1436141</v>
          </cell>
          <cell r="J101">
            <v>487004</v>
          </cell>
          <cell r="K101">
            <v>770068</v>
          </cell>
          <cell r="L101">
            <v>316167</v>
          </cell>
          <cell r="M101">
            <v>255553</v>
          </cell>
          <cell r="N101">
            <v>675079</v>
          </cell>
          <cell r="O101">
            <v>0</v>
          </cell>
          <cell r="P101">
            <v>0</v>
          </cell>
          <cell r="Q101">
            <v>79799</v>
          </cell>
          <cell r="R101">
            <v>7506321</v>
          </cell>
        </row>
        <row r="102">
          <cell r="A102">
            <v>1997</v>
          </cell>
          <cell r="B102">
            <v>212139</v>
          </cell>
          <cell r="C102">
            <v>253099</v>
          </cell>
          <cell r="D102">
            <v>712369</v>
          </cell>
          <cell r="E102">
            <v>1111307</v>
          </cell>
          <cell r="F102">
            <v>769300</v>
          </cell>
          <cell r="G102">
            <v>326604</v>
          </cell>
          <cell r="H102">
            <v>137178</v>
          </cell>
          <cell r="I102">
            <v>1440472</v>
          </cell>
          <cell r="J102">
            <v>491934</v>
          </cell>
          <cell r="K102">
            <v>780316</v>
          </cell>
          <cell r="L102">
            <v>320401</v>
          </cell>
          <cell r="M102">
            <v>257346</v>
          </cell>
          <cell r="N102">
            <v>684422</v>
          </cell>
          <cell r="O102">
            <v>0</v>
          </cell>
          <cell r="P102">
            <v>0</v>
          </cell>
          <cell r="Q102">
            <v>80462</v>
          </cell>
          <cell r="R102">
            <v>7577349</v>
          </cell>
        </row>
        <row r="103">
          <cell r="A103">
            <v>1998</v>
          </cell>
          <cell r="B103">
            <v>214928</v>
          </cell>
          <cell r="C103">
            <v>258147</v>
          </cell>
          <cell r="D103">
            <v>719331</v>
          </cell>
          <cell r="E103">
            <v>1126249</v>
          </cell>
          <cell r="F103">
            <v>773535</v>
          </cell>
          <cell r="G103">
            <v>328715</v>
          </cell>
          <cell r="H103">
            <v>138533</v>
          </cell>
          <cell r="I103">
            <v>1446709</v>
          </cell>
          <cell r="J103">
            <v>497911</v>
          </cell>
          <cell r="K103">
            <v>792870</v>
          </cell>
          <cell r="L103">
            <v>321820</v>
          </cell>
          <cell r="M103">
            <v>257892</v>
          </cell>
          <cell r="N103">
            <v>695606</v>
          </cell>
          <cell r="O103">
            <v>0</v>
          </cell>
          <cell r="P103">
            <v>0</v>
          </cell>
          <cell r="Q103">
            <v>80541</v>
          </cell>
          <cell r="R103">
            <v>7652787</v>
          </cell>
        </row>
        <row r="104">
          <cell r="A104">
            <v>1999</v>
          </cell>
          <cell r="B104">
            <v>217843</v>
          </cell>
          <cell r="C104">
            <v>264991</v>
          </cell>
          <cell r="D104">
            <v>727695</v>
          </cell>
          <cell r="E104">
            <v>1141692</v>
          </cell>
          <cell r="F104">
            <v>780190</v>
          </cell>
          <cell r="G104">
            <v>333521</v>
          </cell>
          <cell r="H104">
            <v>140196</v>
          </cell>
          <cell r="I104">
            <v>1451411</v>
          </cell>
          <cell r="J104">
            <v>503348</v>
          </cell>
          <cell r="K104">
            <v>807215</v>
          </cell>
          <cell r="L104">
            <v>324276</v>
          </cell>
          <cell r="M104">
            <v>258932</v>
          </cell>
          <cell r="N104">
            <v>706232</v>
          </cell>
          <cell r="O104">
            <v>0</v>
          </cell>
          <cell r="P104">
            <v>0</v>
          </cell>
          <cell r="Q104">
            <v>80732</v>
          </cell>
          <cell r="R104">
            <v>7738274</v>
          </cell>
        </row>
        <row r="105">
          <cell r="A105">
            <v>2000</v>
          </cell>
          <cell r="B105">
            <v>220473</v>
          </cell>
          <cell r="C105">
            <v>272427</v>
          </cell>
          <cell r="D105">
            <v>735957</v>
          </cell>
          <cell r="E105">
            <v>1155638</v>
          </cell>
          <cell r="F105">
            <v>783612</v>
          </cell>
          <cell r="G105">
            <v>338815</v>
          </cell>
          <cell r="H105">
            <v>141878</v>
          </cell>
          <cell r="I105">
            <v>1454661</v>
          </cell>
          <cell r="J105">
            <v>508689</v>
          </cell>
          <cell r="K105">
            <v>820374</v>
          </cell>
          <cell r="L105">
            <v>326714</v>
          </cell>
          <cell r="M105">
            <v>259140</v>
          </cell>
          <cell r="N105">
            <v>715338</v>
          </cell>
          <cell r="O105">
            <v>0</v>
          </cell>
          <cell r="P105">
            <v>0</v>
          </cell>
          <cell r="Q105">
            <v>81001</v>
          </cell>
          <cell r="R105">
            <v>7814717</v>
          </cell>
        </row>
        <row r="106">
          <cell r="A106">
            <v>2001</v>
          </cell>
          <cell r="B106">
            <v>223108</v>
          </cell>
          <cell r="C106">
            <v>280816</v>
          </cell>
          <cell r="D106">
            <v>746849</v>
          </cell>
          <cell r="E106">
            <v>1167093</v>
          </cell>
          <cell r="F106">
            <v>785135</v>
          </cell>
          <cell r="G106">
            <v>345010</v>
          </cell>
          <cell r="H106">
            <v>143811</v>
          </cell>
          <cell r="I106">
            <v>1457859</v>
          </cell>
          <cell r="J106">
            <v>513001</v>
          </cell>
          <cell r="K106">
            <v>834427</v>
          </cell>
          <cell r="L106">
            <v>328169</v>
          </cell>
          <cell r="M106">
            <v>260976</v>
          </cell>
          <cell r="N106">
            <v>724357</v>
          </cell>
          <cell r="O106">
            <v>0</v>
          </cell>
          <cell r="P106">
            <v>0</v>
          </cell>
          <cell r="Q106">
            <v>81637</v>
          </cell>
          <cell r="R106">
            <v>7892248</v>
          </cell>
        </row>
        <row r="107">
          <cell r="A107">
            <v>2002</v>
          </cell>
          <cell r="B107">
            <v>226510</v>
          </cell>
          <cell r="C107">
            <v>290627</v>
          </cell>
          <cell r="D107">
            <v>760900</v>
          </cell>
          <cell r="E107">
            <v>1181029</v>
          </cell>
          <cell r="F107">
            <v>788139</v>
          </cell>
          <cell r="G107">
            <v>353752</v>
          </cell>
          <cell r="H107">
            <v>146266</v>
          </cell>
          <cell r="I107">
            <v>1460763</v>
          </cell>
          <cell r="J107">
            <v>518982</v>
          </cell>
          <cell r="K107">
            <v>854450</v>
          </cell>
          <cell r="L107">
            <v>328638</v>
          </cell>
          <cell r="M107">
            <v>261893</v>
          </cell>
          <cell r="N107">
            <v>734944</v>
          </cell>
          <cell r="O107">
            <v>0</v>
          </cell>
          <cell r="P107">
            <v>0</v>
          </cell>
          <cell r="Q107">
            <v>81859</v>
          </cell>
          <cell r="R107">
            <v>7988752</v>
          </cell>
        </row>
        <row r="108">
          <cell r="A108">
            <v>2003</v>
          </cell>
          <cell r="B108">
            <v>230192</v>
          </cell>
          <cell r="C108">
            <v>301750</v>
          </cell>
          <cell r="D108">
            <v>775368</v>
          </cell>
          <cell r="E108">
            <v>1193141</v>
          </cell>
          <cell r="F108">
            <v>790925</v>
          </cell>
          <cell r="G108">
            <v>362145</v>
          </cell>
          <cell r="H108">
            <v>148987</v>
          </cell>
          <cell r="I108">
            <v>1464697</v>
          </cell>
          <cell r="J108">
            <v>524398</v>
          </cell>
          <cell r="K108">
            <v>877483</v>
          </cell>
          <cell r="L108">
            <v>329558</v>
          </cell>
          <cell r="M108">
            <v>263086</v>
          </cell>
          <cell r="N108">
            <v>743546</v>
          </cell>
          <cell r="O108">
            <v>0</v>
          </cell>
          <cell r="P108">
            <v>0</v>
          </cell>
          <cell r="Q108">
            <v>82332</v>
          </cell>
          <cell r="R108">
            <v>8087608</v>
          </cell>
        </row>
        <row r="109">
          <cell r="A109">
            <v>2004</v>
          </cell>
          <cell r="B109">
            <v>233294</v>
          </cell>
          <cell r="C109">
            <v>311048</v>
          </cell>
          <cell r="D109">
            <v>789607</v>
          </cell>
          <cell r="E109">
            <v>1208619</v>
          </cell>
          <cell r="F109">
            <v>796219</v>
          </cell>
          <cell r="G109">
            <v>371980</v>
          </cell>
          <cell r="H109">
            <v>151708</v>
          </cell>
          <cell r="I109">
            <v>1470144</v>
          </cell>
          <cell r="J109">
            <v>529838</v>
          </cell>
          <cell r="K109">
            <v>901135</v>
          </cell>
          <cell r="L109">
            <v>330002</v>
          </cell>
          <cell r="M109">
            <v>264980</v>
          </cell>
          <cell r="N109">
            <v>753463</v>
          </cell>
          <cell r="O109">
            <v>0</v>
          </cell>
          <cell r="P109">
            <v>0</v>
          </cell>
          <cell r="Q109">
            <v>82743</v>
          </cell>
          <cell r="R109">
            <v>8194780</v>
          </cell>
        </row>
        <row r="110">
          <cell r="A110">
            <v>2005</v>
          </cell>
          <cell r="B110">
            <v>236406</v>
          </cell>
          <cell r="C110">
            <v>320664</v>
          </cell>
          <cell r="D110">
            <v>803789</v>
          </cell>
          <cell r="E110">
            <v>1224112</v>
          </cell>
          <cell r="F110">
            <v>801451</v>
          </cell>
          <cell r="G110">
            <v>381787</v>
          </cell>
          <cell r="H110">
            <v>154414</v>
          </cell>
          <cell r="I110">
            <v>1477074</v>
          </cell>
          <cell r="J110">
            <v>536620</v>
          </cell>
          <cell r="K110">
            <v>924662</v>
          </cell>
          <cell r="L110">
            <v>329406</v>
          </cell>
          <cell r="M110">
            <v>266107</v>
          </cell>
          <cell r="N110">
            <v>763379</v>
          </cell>
          <cell r="O110">
            <v>0</v>
          </cell>
          <cell r="P110">
            <v>0</v>
          </cell>
          <cell r="Q110">
            <v>83018</v>
          </cell>
          <cell r="R110">
            <v>8302889</v>
          </cell>
        </row>
        <row r="111">
          <cell r="A111">
            <v>2006</v>
          </cell>
          <cell r="B111">
            <v>238795.11882677837</v>
          </cell>
          <cell r="C111">
            <v>330523.85769613285</v>
          </cell>
          <cell r="D111">
            <v>820036.0539098096</v>
          </cell>
          <cell r="E111">
            <v>1240176.599966443</v>
          </cell>
          <cell r="F111">
            <v>808534.8848278024</v>
          </cell>
          <cell r="G111">
            <v>392069.75242448994</v>
          </cell>
          <cell r="H111">
            <v>157864.75655276238</v>
          </cell>
          <cell r="I111">
            <v>1494072.333183412</v>
          </cell>
          <cell r="J111">
            <v>539449.8455210972</v>
          </cell>
          <cell r="K111">
            <v>948582.0679552743</v>
          </cell>
          <cell r="L111">
            <v>332246.49074312986</v>
          </cell>
          <cell r="M111">
            <v>268037.87532411015</v>
          </cell>
          <cell r="N111">
            <v>773662.1020753761</v>
          </cell>
          <cell r="O111">
            <v>0</v>
          </cell>
          <cell r="P111">
            <v>0</v>
          </cell>
          <cell r="Q111">
            <v>83632.26026315859</v>
          </cell>
          <cell r="R111">
            <v>8427683.999269776</v>
          </cell>
        </row>
        <row r="112">
          <cell r="A112">
            <v>2007</v>
          </cell>
          <cell r="B112">
            <v>241184.23765355675</v>
          </cell>
          <cell r="C112">
            <v>340383.7153922657</v>
          </cell>
          <cell r="D112">
            <v>836283.1078196191</v>
          </cell>
          <cell r="E112">
            <v>1256241.1999328858</v>
          </cell>
          <cell r="F112">
            <v>815618.7696556048</v>
          </cell>
          <cell r="G112">
            <v>402352.5048489799</v>
          </cell>
          <cell r="H112">
            <v>161315.51310552476</v>
          </cell>
          <cell r="I112">
            <v>1511070.666366824</v>
          </cell>
          <cell r="J112">
            <v>542279.6910421944</v>
          </cell>
          <cell r="K112">
            <v>972502.1359105485</v>
          </cell>
          <cell r="L112">
            <v>335086.9814862597</v>
          </cell>
          <cell r="M112">
            <v>269968.7506482203</v>
          </cell>
          <cell r="N112">
            <v>783945.2041507522</v>
          </cell>
          <cell r="O112">
            <v>0</v>
          </cell>
          <cell r="P112">
            <v>0</v>
          </cell>
          <cell r="Q112">
            <v>84246.52052631718</v>
          </cell>
          <cell r="R112">
            <v>8552478.998539554</v>
          </cell>
        </row>
        <row r="113">
          <cell r="A113">
            <v>2008</v>
          </cell>
          <cell r="B113">
            <v>243573.35648033512</v>
          </cell>
          <cell r="C113">
            <v>350243.57308839855</v>
          </cell>
          <cell r="D113">
            <v>852530.1617294287</v>
          </cell>
          <cell r="E113">
            <v>1272305.7998993287</v>
          </cell>
          <cell r="F113">
            <v>822702.6544834073</v>
          </cell>
          <cell r="G113">
            <v>412635.2572734698</v>
          </cell>
          <cell r="H113">
            <v>164766.26965828714</v>
          </cell>
          <cell r="I113">
            <v>1528068.999550236</v>
          </cell>
          <cell r="J113">
            <v>545109.5365632916</v>
          </cell>
          <cell r="K113">
            <v>996422.2038658228</v>
          </cell>
          <cell r="L113">
            <v>337927.4722293896</v>
          </cell>
          <cell r="M113">
            <v>271899.62597233045</v>
          </cell>
          <cell r="N113">
            <v>794228.3062261282</v>
          </cell>
          <cell r="O113">
            <v>0</v>
          </cell>
          <cell r="P113">
            <v>0</v>
          </cell>
          <cell r="Q113">
            <v>84860.78078947577</v>
          </cell>
          <cell r="R113">
            <v>8677273.997809328</v>
          </cell>
        </row>
        <row r="114">
          <cell r="A114">
            <v>2009</v>
          </cell>
          <cell r="B114">
            <v>245962.4753071135</v>
          </cell>
          <cell r="C114">
            <v>360103.4307845314</v>
          </cell>
          <cell r="D114">
            <v>868777.2156392382</v>
          </cell>
          <cell r="E114">
            <v>1288370.3998657716</v>
          </cell>
          <cell r="F114">
            <v>829786.5393112097</v>
          </cell>
          <cell r="G114">
            <v>422918.00969795976</v>
          </cell>
          <cell r="H114">
            <v>168217.02621104952</v>
          </cell>
          <cell r="I114">
            <v>1545067.332733648</v>
          </cell>
          <cell r="J114">
            <v>547939.3820843888</v>
          </cell>
          <cell r="K114">
            <v>1020342.271821097</v>
          </cell>
          <cell r="L114">
            <v>340767.96297251945</v>
          </cell>
          <cell r="M114">
            <v>273830.5012964406</v>
          </cell>
          <cell r="N114">
            <v>804511.4083015043</v>
          </cell>
          <cell r="O114">
            <v>0</v>
          </cell>
          <cell r="P114">
            <v>0</v>
          </cell>
          <cell r="Q114">
            <v>85475.04105263436</v>
          </cell>
          <cell r="R114">
            <v>8802068.997079104</v>
          </cell>
        </row>
        <row r="115">
          <cell r="A115">
            <v>2010</v>
          </cell>
          <cell r="B115">
            <v>248351.59413389186</v>
          </cell>
          <cell r="C115">
            <v>369963.28848066425</v>
          </cell>
          <cell r="D115">
            <v>885024.2695490478</v>
          </cell>
          <cell r="E115">
            <v>1304434.9998322146</v>
          </cell>
          <cell r="F115">
            <v>836870.4241390121</v>
          </cell>
          <cell r="G115">
            <v>433200.7621224497</v>
          </cell>
          <cell r="H115">
            <v>171667.7827638119</v>
          </cell>
          <cell r="I115">
            <v>1562065.6659170599</v>
          </cell>
          <cell r="J115">
            <v>550769.2276054859</v>
          </cell>
          <cell r="K115">
            <v>1044262.3397763713</v>
          </cell>
          <cell r="L115">
            <v>343608.4537156493</v>
          </cell>
          <cell r="M115">
            <v>275761.37662055076</v>
          </cell>
          <cell r="N115">
            <v>814794.5103768804</v>
          </cell>
          <cell r="O115">
            <v>0</v>
          </cell>
          <cell r="P115">
            <v>0</v>
          </cell>
          <cell r="Q115">
            <v>86089.30131579295</v>
          </cell>
          <cell r="R115">
            <v>8926863.996348884</v>
          </cell>
        </row>
        <row r="116">
          <cell r="A116">
            <v>2011</v>
          </cell>
          <cell r="B116">
            <v>250740.71296067024</v>
          </cell>
          <cell r="C116">
            <v>379823.1461767971</v>
          </cell>
          <cell r="D116">
            <v>901271.3234588574</v>
          </cell>
          <cell r="E116">
            <v>1320499.5997986575</v>
          </cell>
          <cell r="F116">
            <v>843954.3089668145</v>
          </cell>
          <cell r="G116">
            <v>443483.51454693964</v>
          </cell>
          <cell r="H116">
            <v>175118.5393165743</v>
          </cell>
          <cell r="I116">
            <v>1579063.9991004718</v>
          </cell>
          <cell r="J116">
            <v>553599.0731265831</v>
          </cell>
          <cell r="K116">
            <v>1068182.4077316455</v>
          </cell>
          <cell r="L116">
            <v>346448.9444587792</v>
          </cell>
          <cell r="M116">
            <v>277692.2519446609</v>
          </cell>
          <cell r="N116">
            <v>825077.6124522565</v>
          </cell>
          <cell r="O116">
            <v>0</v>
          </cell>
          <cell r="P116">
            <v>0</v>
          </cell>
          <cell r="Q116">
            <v>86703.56157895154</v>
          </cell>
          <cell r="R116">
            <v>9051658.99561866</v>
          </cell>
        </row>
        <row r="117">
          <cell r="A117">
            <v>2012</v>
          </cell>
          <cell r="B117">
            <v>253129.8317874486</v>
          </cell>
          <cell r="C117">
            <v>389683.00387292996</v>
          </cell>
          <cell r="D117">
            <v>917518.3773686669</v>
          </cell>
          <cell r="E117">
            <v>1336564.1997651004</v>
          </cell>
          <cell r="F117">
            <v>851038.193794617</v>
          </cell>
          <cell r="G117">
            <v>453766.2669714296</v>
          </cell>
          <cell r="H117">
            <v>178569.29586933667</v>
          </cell>
          <cell r="I117">
            <v>1596062.3322838838</v>
          </cell>
          <cell r="J117">
            <v>556428.9186476803</v>
          </cell>
          <cell r="K117">
            <v>1092102.4756869196</v>
          </cell>
          <cell r="L117">
            <v>349289.43520190904</v>
          </cell>
          <cell r="M117">
            <v>279623.12726877106</v>
          </cell>
          <cell r="N117">
            <v>835360.7145276326</v>
          </cell>
          <cell r="O117">
            <v>0</v>
          </cell>
          <cell r="P117">
            <v>0</v>
          </cell>
          <cell r="Q117">
            <v>87317.82184211013</v>
          </cell>
          <cell r="R117">
            <v>9176453.994888434</v>
          </cell>
        </row>
        <row r="118">
          <cell r="A118">
            <v>2013</v>
          </cell>
          <cell r="B118">
            <v>255518.95061422698</v>
          </cell>
          <cell r="C118">
            <v>399542.8615690628</v>
          </cell>
          <cell r="D118">
            <v>933765.4312784765</v>
          </cell>
          <cell r="E118">
            <v>1352628.7997315433</v>
          </cell>
          <cell r="F118">
            <v>858122.0786224194</v>
          </cell>
          <cell r="G118">
            <v>464049.0193959195</v>
          </cell>
          <cell r="H118">
            <v>182020.05242209905</v>
          </cell>
          <cell r="I118">
            <v>1613060.6654672958</v>
          </cell>
          <cell r="J118">
            <v>559258.7641687775</v>
          </cell>
          <cell r="K118">
            <v>1116022.5436421938</v>
          </cell>
          <cell r="L118">
            <v>352129.9259450389</v>
          </cell>
          <cell r="M118">
            <v>281554.0025928812</v>
          </cell>
          <cell r="N118">
            <v>845643.8166030087</v>
          </cell>
          <cell r="O118">
            <v>0</v>
          </cell>
          <cell r="P118">
            <v>0</v>
          </cell>
          <cell r="Q118">
            <v>87932.08210526872</v>
          </cell>
          <cell r="R118">
            <v>9301248.994158212</v>
          </cell>
        </row>
        <row r="119">
          <cell r="A119">
            <v>2014</v>
          </cell>
          <cell r="B119">
            <v>257908.06944100535</v>
          </cell>
          <cell r="C119">
            <v>409402.71926519566</v>
          </cell>
          <cell r="D119">
            <v>950012.485188286</v>
          </cell>
          <cell r="E119">
            <v>1368693.3996979862</v>
          </cell>
          <cell r="F119">
            <v>865205.9634502218</v>
          </cell>
          <cell r="G119">
            <v>474331.77182040946</v>
          </cell>
          <cell r="H119">
            <v>185470.80897486143</v>
          </cell>
          <cell r="I119">
            <v>1630058.9986507078</v>
          </cell>
          <cell r="J119">
            <v>562088.6096898747</v>
          </cell>
          <cell r="K119">
            <v>1139942.611597468</v>
          </cell>
          <cell r="L119">
            <v>354970.41668816877</v>
          </cell>
          <cell r="M119">
            <v>283484.87791699136</v>
          </cell>
          <cell r="N119">
            <v>855926.9186783847</v>
          </cell>
          <cell r="O119">
            <v>0</v>
          </cell>
          <cell r="P119">
            <v>0</v>
          </cell>
          <cell r="Q119">
            <v>88546.34236842731</v>
          </cell>
          <cell r="R119">
            <v>9426043.993427988</v>
          </cell>
        </row>
        <row r="120">
          <cell r="A120">
            <v>2015</v>
          </cell>
          <cell r="B120">
            <v>260297.18826778373</v>
          </cell>
          <cell r="C120">
            <v>419262.5769613285</v>
          </cell>
          <cell r="D120">
            <v>966259.5390980956</v>
          </cell>
          <cell r="E120">
            <v>1384757.999664429</v>
          </cell>
          <cell r="F120">
            <v>872289.8482780242</v>
          </cell>
          <cell r="G120">
            <v>484614.5242448994</v>
          </cell>
          <cell r="H120">
            <v>188921.5655276238</v>
          </cell>
          <cell r="I120">
            <v>1647057.3318341197</v>
          </cell>
          <cell r="J120">
            <v>564918.4552109719</v>
          </cell>
          <cell r="K120">
            <v>1163862.679552742</v>
          </cell>
          <cell r="L120">
            <v>357810.90743129863</v>
          </cell>
          <cell r="M120">
            <v>285415.7532411015</v>
          </cell>
          <cell r="N120">
            <v>866210.0207537608</v>
          </cell>
          <cell r="O120">
            <v>0</v>
          </cell>
          <cell r="P120">
            <v>0</v>
          </cell>
          <cell r="Q120">
            <v>89160.6026315859</v>
          </cell>
          <cell r="R120">
            <v>9550838.992697766</v>
          </cell>
        </row>
        <row r="121">
          <cell r="A121">
            <v>2016</v>
          </cell>
          <cell r="B121">
            <v>262686.3070945621</v>
          </cell>
          <cell r="C121">
            <v>429122.43465746136</v>
          </cell>
          <cell r="D121">
            <v>982506.5930079052</v>
          </cell>
          <cell r="E121">
            <v>1400822.599630872</v>
          </cell>
          <cell r="F121">
            <v>879373.7331058267</v>
          </cell>
          <cell r="G121">
            <v>494897.27666938934</v>
          </cell>
          <cell r="H121">
            <v>192372.3220803862</v>
          </cell>
          <cell r="I121">
            <v>1664055.6650175317</v>
          </cell>
          <cell r="J121">
            <v>567748.3007320691</v>
          </cell>
          <cell r="K121">
            <v>1187782.7475080162</v>
          </cell>
          <cell r="L121">
            <v>360651.3981744285</v>
          </cell>
          <cell r="M121">
            <v>287346.62856521166</v>
          </cell>
          <cell r="N121">
            <v>876493.1228291369</v>
          </cell>
          <cell r="O121">
            <v>0</v>
          </cell>
          <cell r="P121">
            <v>0</v>
          </cell>
          <cell r="Q121">
            <v>89774.8628947445</v>
          </cell>
          <cell r="R121">
            <v>9675633.99196754</v>
          </cell>
        </row>
        <row r="122">
          <cell r="A122">
            <v>2017</v>
          </cell>
          <cell r="B122">
            <v>265075.4259213405</v>
          </cell>
          <cell r="C122">
            <v>438982.2923535942</v>
          </cell>
          <cell r="D122">
            <v>998753.6469177147</v>
          </cell>
          <cell r="E122">
            <v>1416887.199597315</v>
          </cell>
          <cell r="F122">
            <v>886457.6179336291</v>
          </cell>
          <cell r="G122">
            <v>505180.0290938793</v>
          </cell>
          <cell r="H122">
            <v>195823.07863314857</v>
          </cell>
          <cell r="I122">
            <v>1681053.9982009437</v>
          </cell>
          <cell r="J122">
            <v>570578.1462531663</v>
          </cell>
          <cell r="K122">
            <v>1211702.8154632903</v>
          </cell>
          <cell r="L122">
            <v>363491.88891755836</v>
          </cell>
          <cell r="M122">
            <v>289277.5038893218</v>
          </cell>
          <cell r="N122">
            <v>886776.224904513</v>
          </cell>
          <cell r="O122">
            <v>0</v>
          </cell>
          <cell r="P122">
            <v>0</v>
          </cell>
          <cell r="Q122">
            <v>90389.12315790309</v>
          </cell>
          <cell r="R122">
            <v>9800428.99123732</v>
          </cell>
        </row>
        <row r="123">
          <cell r="A123">
            <v>2018</v>
          </cell>
          <cell r="B123">
            <v>267464.54474811885</v>
          </cell>
          <cell r="C123">
            <v>448842.15004972706</v>
          </cell>
          <cell r="D123">
            <v>1015000.7008275243</v>
          </cell>
          <cell r="E123">
            <v>1432951.7995637578</v>
          </cell>
          <cell r="F123">
            <v>893541.5027614315</v>
          </cell>
          <cell r="G123">
            <v>515462.7815183692</v>
          </cell>
          <cell r="H123">
            <v>199273.83518591095</v>
          </cell>
          <cell r="I123">
            <v>1698052.3313843557</v>
          </cell>
          <cell r="J123">
            <v>573407.9917742634</v>
          </cell>
          <cell r="K123">
            <v>1235622.8834185645</v>
          </cell>
          <cell r="L123">
            <v>366332.3796606882</v>
          </cell>
          <cell r="M123">
            <v>291208.37921343197</v>
          </cell>
          <cell r="N123">
            <v>897059.3269798891</v>
          </cell>
          <cell r="O123">
            <v>0</v>
          </cell>
          <cell r="P123">
            <v>0</v>
          </cell>
          <cell r="Q123">
            <v>91003.38342106168</v>
          </cell>
          <cell r="R123">
            <v>9925223.990507094</v>
          </cell>
        </row>
        <row r="124">
          <cell r="A124">
            <v>2019</v>
          </cell>
          <cell r="B124">
            <v>269853.6635748972</v>
          </cell>
          <cell r="C124">
            <v>458702.0077458599</v>
          </cell>
          <cell r="D124">
            <v>1031247.7547373339</v>
          </cell>
          <cell r="E124">
            <v>1449016.3995302008</v>
          </cell>
          <cell r="F124">
            <v>900625.3875892339</v>
          </cell>
          <cell r="G124">
            <v>525745.5339428592</v>
          </cell>
          <cell r="H124">
            <v>202724.59173867333</v>
          </cell>
          <cell r="I124">
            <v>1715050.6645677676</v>
          </cell>
          <cell r="J124">
            <v>576237.8372953606</v>
          </cell>
          <cell r="K124">
            <v>1259542.9513738386</v>
          </cell>
          <cell r="L124">
            <v>369172.8704038181</v>
          </cell>
          <cell r="M124">
            <v>293139.2545375421</v>
          </cell>
          <cell r="N124">
            <v>907342.4290552652</v>
          </cell>
          <cell r="O124">
            <v>0</v>
          </cell>
          <cell r="P124">
            <v>0</v>
          </cell>
          <cell r="Q124">
            <v>91617.64368422027</v>
          </cell>
          <cell r="R124">
            <v>10050018.989776868</v>
          </cell>
        </row>
        <row r="125">
          <cell r="A125">
            <v>2020</v>
          </cell>
          <cell r="B125">
            <v>272242.78240167565</v>
          </cell>
          <cell r="C125">
            <v>468561.86544199253</v>
          </cell>
          <cell r="D125">
            <v>1047494.8086471434</v>
          </cell>
          <cell r="E125">
            <v>1465080.9994966427</v>
          </cell>
          <cell r="F125">
            <v>907709.2724170357</v>
          </cell>
          <cell r="G125">
            <v>536028.2863673487</v>
          </cell>
          <cell r="H125">
            <v>206175.34829143574</v>
          </cell>
          <cell r="I125">
            <v>1732048.9977511796</v>
          </cell>
          <cell r="J125">
            <v>579067.6828164579</v>
          </cell>
          <cell r="K125">
            <v>1283463.019329113</v>
          </cell>
          <cell r="L125">
            <v>372013.36114694754</v>
          </cell>
          <cell r="M125">
            <v>295070.1298616526</v>
          </cell>
          <cell r="N125">
            <v>917625.5311306404</v>
          </cell>
          <cell r="O125">
            <v>0</v>
          </cell>
          <cell r="P125">
            <v>0</v>
          </cell>
          <cell r="Q125">
            <v>92231.90394737877</v>
          </cell>
          <cell r="R125">
            <v>10174813.989046644</v>
          </cell>
        </row>
        <row r="126">
          <cell r="A126">
            <v>2021</v>
          </cell>
          <cell r="B126">
            <v>273917.4339933347</v>
          </cell>
          <cell r="C126">
            <v>477990.16424795974</v>
          </cell>
          <cell r="D126">
            <v>1064988.516735552</v>
          </cell>
          <cell r="E126">
            <v>1477952.5626796484</v>
          </cell>
          <cell r="F126">
            <v>910358.6919630654</v>
          </cell>
          <cell r="G126">
            <v>544396.7730402732</v>
          </cell>
          <cell r="H126">
            <v>210313.31624398145</v>
          </cell>
          <cell r="I126">
            <v>1735652.5102992107</v>
          </cell>
          <cell r="J126">
            <v>580023.0328755924</v>
          </cell>
          <cell r="K126">
            <v>1304171.7524583596</v>
          </cell>
          <cell r="L126">
            <v>372626.3788464866</v>
          </cell>
          <cell r="M126">
            <v>295556.35759189544</v>
          </cell>
          <cell r="N126">
            <v>924970.4894966856</v>
          </cell>
          <cell r="O126">
            <v>0</v>
          </cell>
          <cell r="P126">
            <v>0</v>
          </cell>
          <cell r="Q126">
            <v>92383.88717025984</v>
          </cell>
          <cell r="R126">
            <v>10265301.867642306</v>
          </cell>
        </row>
        <row r="127">
          <cell r="A127">
            <v>2022</v>
          </cell>
          <cell r="B127">
            <v>275592.08558499377</v>
          </cell>
          <cell r="C127">
            <v>487418.46305392694</v>
          </cell>
          <cell r="D127">
            <v>1082482.2248239608</v>
          </cell>
          <cell r="E127">
            <v>1490824.1258626543</v>
          </cell>
          <cell r="F127">
            <v>913008.1115090952</v>
          </cell>
          <cell r="G127">
            <v>552765.2597131977</v>
          </cell>
          <cell r="H127">
            <v>214451.28419652715</v>
          </cell>
          <cell r="I127">
            <v>1739256.0228472417</v>
          </cell>
          <cell r="J127">
            <v>580978.3829347268</v>
          </cell>
          <cell r="K127">
            <v>1324880.4855876062</v>
          </cell>
          <cell r="L127">
            <v>373239.3965460257</v>
          </cell>
          <cell r="M127">
            <v>296042.5853221383</v>
          </cell>
          <cell r="N127">
            <v>932315.4478627307</v>
          </cell>
          <cell r="O127">
            <v>0</v>
          </cell>
          <cell r="P127">
            <v>0</v>
          </cell>
          <cell r="Q127">
            <v>92535.87039314091</v>
          </cell>
          <cell r="R127">
            <v>10355789.746237963</v>
          </cell>
        </row>
        <row r="128">
          <cell r="A128">
            <v>2023</v>
          </cell>
          <cell r="B128">
            <v>277266.7371766528</v>
          </cell>
          <cell r="C128">
            <v>496846.76185989415</v>
          </cell>
          <cell r="D128">
            <v>1099975.9329123695</v>
          </cell>
          <cell r="E128">
            <v>1503695.6890456602</v>
          </cell>
          <cell r="F128">
            <v>915657.531055125</v>
          </cell>
          <cell r="G128">
            <v>561133.7463861222</v>
          </cell>
          <cell r="H128">
            <v>218589.25214907285</v>
          </cell>
          <cell r="I128">
            <v>1742859.5353952728</v>
          </cell>
          <cell r="J128">
            <v>581933.7329938612</v>
          </cell>
          <cell r="K128">
            <v>1345589.2187168528</v>
          </cell>
          <cell r="L128">
            <v>373852.4142455648</v>
          </cell>
          <cell r="M128">
            <v>296528.8130523811</v>
          </cell>
          <cell r="N128">
            <v>939660.4062287759</v>
          </cell>
          <cell r="O128">
            <v>0</v>
          </cell>
          <cell r="P128">
            <v>0</v>
          </cell>
          <cell r="Q128">
            <v>92687.85361602198</v>
          </cell>
          <cell r="R128">
            <v>10446277.624833625</v>
          </cell>
        </row>
        <row r="129">
          <cell r="A129">
            <v>2024</v>
          </cell>
          <cell r="B129">
            <v>278941.3887683119</v>
          </cell>
          <cell r="C129">
            <v>506275.06066586135</v>
          </cell>
          <cell r="D129">
            <v>1117469.6410007782</v>
          </cell>
          <cell r="E129">
            <v>1516567.252228666</v>
          </cell>
          <cell r="F129">
            <v>918306.9506011547</v>
          </cell>
          <cell r="G129">
            <v>569502.2330590467</v>
          </cell>
          <cell r="H129">
            <v>222727.22010161856</v>
          </cell>
          <cell r="I129">
            <v>1746463.0479433038</v>
          </cell>
          <cell r="J129">
            <v>582889.0830529956</v>
          </cell>
          <cell r="K129">
            <v>1366297.9518460995</v>
          </cell>
          <cell r="L129">
            <v>374465.43194510386</v>
          </cell>
          <cell r="M129">
            <v>297015.0407826239</v>
          </cell>
          <cell r="N129">
            <v>947005.364594821</v>
          </cell>
          <cell r="O129">
            <v>0</v>
          </cell>
          <cell r="P129">
            <v>0</v>
          </cell>
          <cell r="Q129">
            <v>92839.83683890305</v>
          </cell>
          <cell r="R129">
            <v>10536765.503429288</v>
          </cell>
        </row>
        <row r="130">
          <cell r="A130">
            <v>2025</v>
          </cell>
          <cell r="B130">
            <v>280616.04035997094</v>
          </cell>
          <cell r="C130">
            <v>515703.35947182856</v>
          </cell>
          <cell r="D130">
            <v>1134963.3490891869</v>
          </cell>
          <cell r="E130">
            <v>1529438.815411672</v>
          </cell>
          <cell r="F130">
            <v>920956.3701471845</v>
          </cell>
          <cell r="G130">
            <v>577870.7197319712</v>
          </cell>
          <cell r="H130">
            <v>226865.18805416426</v>
          </cell>
          <cell r="I130">
            <v>1750066.5604913349</v>
          </cell>
          <cell r="J130">
            <v>583844.43311213</v>
          </cell>
          <cell r="K130">
            <v>1387006.684975346</v>
          </cell>
          <cell r="L130">
            <v>375078.44964464294</v>
          </cell>
          <cell r="M130">
            <v>297501.26851286675</v>
          </cell>
          <cell r="N130">
            <v>954350.3229608661</v>
          </cell>
          <cell r="O130">
            <v>0</v>
          </cell>
          <cell r="P130">
            <v>0</v>
          </cell>
          <cell r="Q130">
            <v>92991.82006178412</v>
          </cell>
          <cell r="R130">
            <v>10627253.382024951</v>
          </cell>
        </row>
        <row r="131">
          <cell r="A131">
            <v>2026</v>
          </cell>
          <cell r="B131">
            <v>282290.69195163</v>
          </cell>
          <cell r="C131">
            <v>525131.6582777958</v>
          </cell>
          <cell r="D131">
            <v>1152457.0571775956</v>
          </cell>
          <cell r="E131">
            <v>1542310.378594678</v>
          </cell>
          <cell r="F131">
            <v>923605.7896932142</v>
          </cell>
          <cell r="G131">
            <v>586239.2064048956</v>
          </cell>
          <cell r="H131">
            <v>231003.15600670996</v>
          </cell>
          <cell r="I131">
            <v>1753670.073039366</v>
          </cell>
          <cell r="J131">
            <v>584799.7831712645</v>
          </cell>
          <cell r="K131">
            <v>1407715.4181045927</v>
          </cell>
          <cell r="L131">
            <v>375691.467344182</v>
          </cell>
          <cell r="M131">
            <v>297987.4962431096</v>
          </cell>
          <cell r="N131">
            <v>961695.2813269113</v>
          </cell>
          <cell r="O131">
            <v>0</v>
          </cell>
          <cell r="P131">
            <v>0</v>
          </cell>
          <cell r="Q131">
            <v>93143.80328466519</v>
          </cell>
          <cell r="R131">
            <v>10717741.260620609</v>
          </cell>
        </row>
        <row r="132">
          <cell r="A132">
            <v>2027</v>
          </cell>
          <cell r="B132">
            <v>283965.34354328905</v>
          </cell>
          <cell r="C132">
            <v>534559.957083763</v>
          </cell>
          <cell r="D132">
            <v>1169950.7652660043</v>
          </cell>
          <cell r="E132">
            <v>1555181.9417776838</v>
          </cell>
          <cell r="F132">
            <v>926255.209239244</v>
          </cell>
          <cell r="G132">
            <v>594607.6930778201</v>
          </cell>
          <cell r="H132">
            <v>235141.12395925567</v>
          </cell>
          <cell r="I132">
            <v>1757273.585587397</v>
          </cell>
          <cell r="J132">
            <v>585755.1332303989</v>
          </cell>
          <cell r="K132">
            <v>1428424.1512338393</v>
          </cell>
          <cell r="L132">
            <v>376304.4850437211</v>
          </cell>
          <cell r="M132">
            <v>298473.7239733524</v>
          </cell>
          <cell r="N132">
            <v>969040.2396929564</v>
          </cell>
          <cell r="O132">
            <v>0</v>
          </cell>
          <cell r="P132">
            <v>0</v>
          </cell>
          <cell r="Q132">
            <v>93295.78650754626</v>
          </cell>
          <cell r="R132">
            <v>10808229.139216272</v>
          </cell>
        </row>
        <row r="133">
          <cell r="A133">
            <v>2028</v>
          </cell>
          <cell r="B133">
            <v>285639.9951349481</v>
          </cell>
          <cell r="C133">
            <v>543988.2558897302</v>
          </cell>
          <cell r="D133">
            <v>1187444.473354413</v>
          </cell>
          <cell r="E133">
            <v>1568053.5049606897</v>
          </cell>
          <cell r="F133">
            <v>928904.6287852738</v>
          </cell>
          <cell r="G133">
            <v>602976.1797507446</v>
          </cell>
          <cell r="H133">
            <v>239279.09191180137</v>
          </cell>
          <cell r="I133">
            <v>1760877.098135428</v>
          </cell>
          <cell r="J133">
            <v>586710.4832895333</v>
          </cell>
          <cell r="K133">
            <v>1449132.884363086</v>
          </cell>
          <cell r="L133">
            <v>376917.5027432602</v>
          </cell>
          <cell r="M133">
            <v>298959.95170359523</v>
          </cell>
          <cell r="N133">
            <v>976385.1980590016</v>
          </cell>
          <cell r="O133">
            <v>0</v>
          </cell>
          <cell r="P133">
            <v>0</v>
          </cell>
          <cell r="Q133">
            <v>93447.76973042733</v>
          </cell>
          <cell r="R133">
            <v>10898717.017811934</v>
          </cell>
        </row>
        <row r="134">
          <cell r="A134">
            <v>2029</v>
          </cell>
          <cell r="B134">
            <v>287314.64672660717</v>
          </cell>
          <cell r="C134">
            <v>553416.5546956974</v>
          </cell>
          <cell r="D134">
            <v>1204938.1814428216</v>
          </cell>
          <cell r="E134">
            <v>1580925.0681436956</v>
          </cell>
          <cell r="F134">
            <v>931554.0483313035</v>
          </cell>
          <cell r="G134">
            <v>611344.6664236691</v>
          </cell>
          <cell r="H134">
            <v>243417.05986434707</v>
          </cell>
          <cell r="I134">
            <v>1764480.610683459</v>
          </cell>
          <cell r="J134">
            <v>587665.8333486677</v>
          </cell>
          <cell r="K134">
            <v>1469841.6174923326</v>
          </cell>
          <cell r="L134">
            <v>377530.52044279926</v>
          </cell>
          <cell r="M134">
            <v>299446.17943383806</v>
          </cell>
          <cell r="N134">
            <v>983730.1564250467</v>
          </cell>
          <cell r="O134">
            <v>0</v>
          </cell>
          <cell r="P134">
            <v>0</v>
          </cell>
          <cell r="Q134">
            <v>93599.7529533084</v>
          </cell>
          <cell r="R134">
            <v>10989204.896407591</v>
          </cell>
        </row>
        <row r="135">
          <cell r="A135">
            <v>2030</v>
          </cell>
          <cell r="B135">
            <v>288989.2983182662</v>
          </cell>
          <cell r="C135">
            <v>562844.8535016646</v>
          </cell>
          <cell r="D135">
            <v>1222431.8895312303</v>
          </cell>
          <cell r="E135">
            <v>1593796.6313267015</v>
          </cell>
          <cell r="F135">
            <v>934203.4678773333</v>
          </cell>
          <cell r="G135">
            <v>619713.1530965936</v>
          </cell>
          <cell r="H135">
            <v>247555.02781689278</v>
          </cell>
          <cell r="I135">
            <v>1768084.1232314901</v>
          </cell>
          <cell r="J135">
            <v>588621.1834078021</v>
          </cell>
          <cell r="K135">
            <v>1490550.3506215792</v>
          </cell>
          <cell r="L135">
            <v>378143.53814233834</v>
          </cell>
          <cell r="M135">
            <v>299932.4071640809</v>
          </cell>
          <cell r="N135">
            <v>991075.1147910919</v>
          </cell>
          <cell r="O135">
            <v>0</v>
          </cell>
          <cell r="P135">
            <v>0</v>
          </cell>
          <cell r="Q135">
            <v>93751.73617618947</v>
          </cell>
          <cell r="R135">
            <v>11079692.775003253</v>
          </cell>
        </row>
        <row r="136">
          <cell r="A136">
            <v>2031</v>
          </cell>
          <cell r="B136">
            <v>290663.9499099253</v>
          </cell>
          <cell r="C136">
            <v>572273.1523076318</v>
          </cell>
          <cell r="D136">
            <v>1239925.597619639</v>
          </cell>
          <cell r="E136">
            <v>1606668.1945097074</v>
          </cell>
          <cell r="F136">
            <v>936852.887423363</v>
          </cell>
          <cell r="G136">
            <v>628081.639769518</v>
          </cell>
          <cell r="H136">
            <v>251692.99576943848</v>
          </cell>
          <cell r="I136">
            <v>1771687.6357795212</v>
          </cell>
          <cell r="J136">
            <v>589576.5334669366</v>
          </cell>
          <cell r="K136">
            <v>1511259.0837508258</v>
          </cell>
          <cell r="L136">
            <v>378756.5558418774</v>
          </cell>
          <cell r="M136">
            <v>300418.6348943237</v>
          </cell>
          <cell r="N136">
            <v>998420.073157137</v>
          </cell>
          <cell r="O136">
            <v>0</v>
          </cell>
          <cell r="P136">
            <v>0</v>
          </cell>
          <cell r="Q136">
            <v>93903.71939907054</v>
          </cell>
          <cell r="R136">
            <v>11170180.653598916</v>
          </cell>
        </row>
        <row r="137">
          <cell r="A137">
            <v>2032</v>
          </cell>
          <cell r="B137">
            <v>292338.60150158434</v>
          </cell>
          <cell r="C137">
            <v>581701.451113599</v>
          </cell>
          <cell r="D137">
            <v>1257419.3057080477</v>
          </cell>
          <cell r="E137">
            <v>1619539.7576927133</v>
          </cell>
          <cell r="F137">
            <v>939502.3069693928</v>
          </cell>
          <cell r="G137">
            <v>636450.1264424425</v>
          </cell>
          <cell r="H137">
            <v>255830.96372198418</v>
          </cell>
          <cell r="I137">
            <v>1775291.1483275522</v>
          </cell>
          <cell r="J137">
            <v>590531.883526071</v>
          </cell>
          <cell r="K137">
            <v>1531967.8168800725</v>
          </cell>
          <cell r="L137">
            <v>379369.5735414165</v>
          </cell>
          <cell r="M137">
            <v>300904.86262456654</v>
          </cell>
          <cell r="N137">
            <v>1005765.0315231822</v>
          </cell>
          <cell r="O137">
            <v>0</v>
          </cell>
          <cell r="P137">
            <v>0</v>
          </cell>
          <cell r="Q137">
            <v>94055.70262195161</v>
          </cell>
          <cell r="R137">
            <v>11260668.532194577</v>
          </cell>
        </row>
        <row r="138">
          <cell r="A138">
            <v>2033</v>
          </cell>
          <cell r="B138">
            <v>294013.2530932434</v>
          </cell>
          <cell r="C138">
            <v>591129.7499195662</v>
          </cell>
          <cell r="D138">
            <v>1274913.0137964564</v>
          </cell>
          <cell r="E138">
            <v>1632411.3208757192</v>
          </cell>
          <cell r="F138">
            <v>942151.7265154226</v>
          </cell>
          <cell r="G138">
            <v>644818.613115367</v>
          </cell>
          <cell r="H138">
            <v>259968.9316745299</v>
          </cell>
          <cell r="I138">
            <v>1778894.6608755833</v>
          </cell>
          <cell r="J138">
            <v>591487.2335852054</v>
          </cell>
          <cell r="K138">
            <v>1552676.550009319</v>
          </cell>
          <cell r="L138">
            <v>379982.5912409556</v>
          </cell>
          <cell r="M138">
            <v>301391.09035480936</v>
          </cell>
          <cell r="N138">
            <v>1013109.9898892273</v>
          </cell>
          <cell r="O138">
            <v>0</v>
          </cell>
          <cell r="P138">
            <v>0</v>
          </cell>
          <cell r="Q138">
            <v>94207.68584483268</v>
          </cell>
          <cell r="R138">
            <v>11351156.410790239</v>
          </cell>
        </row>
        <row r="139">
          <cell r="A139">
            <v>2034</v>
          </cell>
          <cell r="B139">
            <v>295687.90468490246</v>
          </cell>
          <cell r="C139">
            <v>600558.0487255334</v>
          </cell>
          <cell r="D139">
            <v>1292406.721884865</v>
          </cell>
          <cell r="E139">
            <v>1645282.884058725</v>
          </cell>
          <cell r="F139">
            <v>944801.1460614523</v>
          </cell>
          <cell r="G139">
            <v>653187.0997882915</v>
          </cell>
          <cell r="H139">
            <v>264106.8996270756</v>
          </cell>
          <cell r="I139">
            <v>1782498.1734236144</v>
          </cell>
          <cell r="J139">
            <v>592442.5836443398</v>
          </cell>
          <cell r="K139">
            <v>1573385.2831385657</v>
          </cell>
          <cell r="L139">
            <v>380595.60894049465</v>
          </cell>
          <cell r="M139">
            <v>301877.3180850522</v>
          </cell>
          <cell r="N139">
            <v>1020454.9482552725</v>
          </cell>
          <cell r="O139">
            <v>0</v>
          </cell>
          <cell r="P139">
            <v>0</v>
          </cell>
          <cell r="Q139">
            <v>94359.66906771375</v>
          </cell>
          <cell r="R139">
            <v>11441644.2893859</v>
          </cell>
        </row>
        <row r="140">
          <cell r="A140">
            <v>2035</v>
          </cell>
          <cell r="B140">
            <v>297362.5562765615</v>
          </cell>
          <cell r="C140">
            <v>609986.3475315006</v>
          </cell>
          <cell r="D140">
            <v>1309900.4299732738</v>
          </cell>
          <cell r="E140">
            <v>1658154.447241731</v>
          </cell>
          <cell r="F140">
            <v>947450.5656074821</v>
          </cell>
          <cell r="G140">
            <v>661555.586461216</v>
          </cell>
          <cell r="H140">
            <v>268244.8675796213</v>
          </cell>
          <cell r="I140">
            <v>1786101.6859716454</v>
          </cell>
          <cell r="J140">
            <v>593397.9337034742</v>
          </cell>
          <cell r="K140">
            <v>1594094.0162678123</v>
          </cell>
          <cell r="L140">
            <v>381208.62664003373</v>
          </cell>
          <cell r="M140">
            <v>302363.545815295</v>
          </cell>
          <cell r="N140">
            <v>1027799.9066213176</v>
          </cell>
          <cell r="O140">
            <v>0</v>
          </cell>
          <cell r="P140">
            <v>0</v>
          </cell>
          <cell r="Q140">
            <v>94511.65229059482</v>
          </cell>
          <cell r="R140">
            <v>11532132.16798156</v>
          </cell>
        </row>
        <row r="141">
          <cell r="A141">
            <v>2036</v>
          </cell>
          <cell r="B141">
            <v>299037.2078682206</v>
          </cell>
          <cell r="C141">
            <v>619414.6463374678</v>
          </cell>
          <cell r="D141">
            <v>1327394.1380616825</v>
          </cell>
          <cell r="E141">
            <v>1671026.010424737</v>
          </cell>
          <cell r="F141">
            <v>950099.9851535119</v>
          </cell>
          <cell r="G141">
            <v>669924.0731341405</v>
          </cell>
          <cell r="H141">
            <v>272382.83553216705</v>
          </cell>
          <cell r="I141">
            <v>1789705.1985196765</v>
          </cell>
          <cell r="J141">
            <v>594353.2837626087</v>
          </cell>
          <cell r="K141">
            <v>1614802.749397059</v>
          </cell>
          <cell r="L141">
            <v>381821.6443395728</v>
          </cell>
          <cell r="M141">
            <v>302849.77354553784</v>
          </cell>
          <cell r="N141">
            <v>1035144.8649873628</v>
          </cell>
          <cell r="O141">
            <v>0</v>
          </cell>
          <cell r="P141">
            <v>0</v>
          </cell>
          <cell r="Q141">
            <v>94663.63551347589</v>
          </cell>
          <cell r="R141">
            <v>11622620.046577219</v>
          </cell>
        </row>
        <row r="142">
          <cell r="A142">
            <v>2037</v>
          </cell>
          <cell r="B142">
            <v>300711.85945987963</v>
          </cell>
          <cell r="C142">
            <v>628842.945143435</v>
          </cell>
          <cell r="D142">
            <v>1344887.8461500912</v>
          </cell>
          <cell r="E142">
            <v>1683897.5736077428</v>
          </cell>
          <cell r="F142">
            <v>952749.4046995416</v>
          </cell>
          <cell r="G142">
            <v>678292.559807065</v>
          </cell>
          <cell r="H142">
            <v>276520.8034847128</v>
          </cell>
          <cell r="I142">
            <v>1793308.7110677075</v>
          </cell>
          <cell r="J142">
            <v>595308.6338217431</v>
          </cell>
          <cell r="K142">
            <v>1635511.4825263056</v>
          </cell>
          <cell r="L142">
            <v>382434.6620391119</v>
          </cell>
          <cell r="M142">
            <v>303336.00127578067</v>
          </cell>
          <cell r="N142">
            <v>1042489.8233534079</v>
          </cell>
          <cell r="O142">
            <v>0</v>
          </cell>
          <cell r="P142">
            <v>0</v>
          </cell>
          <cell r="Q142">
            <v>94815.61873635696</v>
          </cell>
          <cell r="R142">
            <v>11713107.925172882</v>
          </cell>
        </row>
        <row r="143">
          <cell r="A143">
            <v>2038</v>
          </cell>
          <cell r="B143">
            <v>302386.5110515387</v>
          </cell>
          <cell r="C143">
            <v>638271.2439494022</v>
          </cell>
          <cell r="D143">
            <v>1362381.5542384998</v>
          </cell>
          <cell r="E143">
            <v>1696769.1367907487</v>
          </cell>
          <cell r="F143">
            <v>955398.8242455714</v>
          </cell>
          <cell r="G143">
            <v>686661.0464799894</v>
          </cell>
          <cell r="H143">
            <v>280658.7714372585</v>
          </cell>
          <cell r="I143">
            <v>1796912.2236157386</v>
          </cell>
          <cell r="J143">
            <v>596263.9838808775</v>
          </cell>
          <cell r="K143">
            <v>1656220.2156555522</v>
          </cell>
          <cell r="L143">
            <v>383047.679738651</v>
          </cell>
          <cell r="M143">
            <v>303822.2290060235</v>
          </cell>
          <cell r="N143">
            <v>1049834.7817194532</v>
          </cell>
          <cell r="O143">
            <v>0</v>
          </cell>
          <cell r="P143">
            <v>0</v>
          </cell>
          <cell r="Q143">
            <v>94967.60195923803</v>
          </cell>
          <cell r="R143">
            <v>11803595.803768544</v>
          </cell>
        </row>
        <row r="144">
          <cell r="A144">
            <v>2039</v>
          </cell>
          <cell r="B144">
            <v>304061.16264319775</v>
          </cell>
          <cell r="C144">
            <v>647699.5427553694</v>
          </cell>
          <cell r="D144">
            <v>1379875.2623269085</v>
          </cell>
          <cell r="E144">
            <v>1709640.6999737546</v>
          </cell>
          <cell r="F144">
            <v>958048.2437916012</v>
          </cell>
          <cell r="G144">
            <v>695029.5331529139</v>
          </cell>
          <cell r="H144">
            <v>284796.73938980425</v>
          </cell>
          <cell r="I144">
            <v>1800515.7361637696</v>
          </cell>
          <cell r="J144">
            <v>597219.3339400119</v>
          </cell>
          <cell r="K144">
            <v>1676928.9487847988</v>
          </cell>
          <cell r="L144">
            <v>383660.69743819005</v>
          </cell>
          <cell r="M144">
            <v>304308.4567362663</v>
          </cell>
          <cell r="N144">
            <v>1057179.7400854984</v>
          </cell>
          <cell r="O144">
            <v>0</v>
          </cell>
          <cell r="P144">
            <v>0</v>
          </cell>
          <cell r="Q144">
            <v>95119.5851821191</v>
          </cell>
          <cell r="R144">
            <v>11894083.682364203</v>
          </cell>
        </row>
        <row r="145">
          <cell r="A145">
            <v>2040</v>
          </cell>
          <cell r="B145">
            <v>305735.8142348568</v>
          </cell>
          <cell r="C145">
            <v>657127.8415613367</v>
          </cell>
          <cell r="D145">
            <v>1397368.9704153172</v>
          </cell>
          <cell r="E145">
            <v>1722512.2631567605</v>
          </cell>
          <cell r="F145">
            <v>960697.6633376309</v>
          </cell>
          <cell r="G145">
            <v>703398.0198258384</v>
          </cell>
          <cell r="H145">
            <v>288934.70734235</v>
          </cell>
          <cell r="I145">
            <v>1804119.2487118007</v>
          </cell>
          <cell r="J145">
            <v>598174.6839991463</v>
          </cell>
          <cell r="K145">
            <v>1697637.6819140455</v>
          </cell>
          <cell r="L145">
            <v>384273.71513772913</v>
          </cell>
          <cell r="M145">
            <v>304794.68446650915</v>
          </cell>
          <cell r="N145">
            <v>1064524.6984515437</v>
          </cell>
          <cell r="O145">
            <v>0</v>
          </cell>
          <cell r="P145">
            <v>0</v>
          </cell>
          <cell r="Q145">
            <v>95271.56840500017</v>
          </cell>
          <cell r="R145">
            <v>11984571.560959868</v>
          </cell>
        </row>
        <row r="146">
          <cell r="A146">
            <v>2041</v>
          </cell>
          <cell r="B146">
            <v>307410.46582651587</v>
          </cell>
          <cell r="C146">
            <v>666556.1403673039</v>
          </cell>
          <cell r="D146">
            <v>1414862.678503726</v>
          </cell>
          <cell r="E146">
            <v>1735383.8263397664</v>
          </cell>
          <cell r="F146">
            <v>963347.0828836607</v>
          </cell>
          <cell r="G146">
            <v>711766.5064987629</v>
          </cell>
          <cell r="H146">
            <v>293072.6752948957</v>
          </cell>
          <cell r="I146">
            <v>1807722.7612598317</v>
          </cell>
          <cell r="J146">
            <v>599130.0340582808</v>
          </cell>
          <cell r="K146">
            <v>1718346.415043292</v>
          </cell>
          <cell r="L146">
            <v>384886.7328372682</v>
          </cell>
          <cell r="M146">
            <v>305280.912196752</v>
          </cell>
          <cell r="N146">
            <v>1071869.656817589</v>
          </cell>
          <cell r="O146">
            <v>0</v>
          </cell>
          <cell r="P146">
            <v>0</v>
          </cell>
          <cell r="Q146">
            <v>95423.55162788124</v>
          </cell>
          <cell r="R146">
            <v>12075059.439555528</v>
          </cell>
        </row>
        <row r="147">
          <cell r="A147">
            <v>2042</v>
          </cell>
          <cell r="B147">
            <v>309085.1174181749</v>
          </cell>
          <cell r="C147">
            <v>675984.4391732711</v>
          </cell>
          <cell r="D147">
            <v>1432356.3865921346</v>
          </cell>
          <cell r="E147">
            <v>1748255.3895227723</v>
          </cell>
          <cell r="F147">
            <v>965996.5024296904</v>
          </cell>
          <cell r="G147">
            <v>720134.9931716874</v>
          </cell>
          <cell r="H147">
            <v>297210.64324744145</v>
          </cell>
          <cell r="I147">
            <v>1811326.2738078628</v>
          </cell>
          <cell r="J147">
            <v>600085.3841174152</v>
          </cell>
          <cell r="K147">
            <v>1739055.1481725387</v>
          </cell>
          <cell r="L147">
            <v>385499.7505368073</v>
          </cell>
          <cell r="M147">
            <v>305767.1399269948</v>
          </cell>
          <cell r="N147">
            <v>1079214.6151836342</v>
          </cell>
          <cell r="O147">
            <v>0</v>
          </cell>
          <cell r="P147">
            <v>0</v>
          </cell>
          <cell r="Q147">
            <v>95575.53485076231</v>
          </cell>
          <cell r="R147">
            <v>12165547.318151187</v>
          </cell>
        </row>
        <row r="148">
          <cell r="A148">
            <v>2043</v>
          </cell>
          <cell r="B148">
            <v>310759.769009834</v>
          </cell>
          <cell r="C148">
            <v>685412.7379792383</v>
          </cell>
          <cell r="D148">
            <v>1449850.0946805433</v>
          </cell>
          <cell r="E148">
            <v>1761126.9527057782</v>
          </cell>
          <cell r="F148">
            <v>968645.9219757202</v>
          </cell>
          <cell r="G148">
            <v>728503.4798446118</v>
          </cell>
          <cell r="H148">
            <v>301348.6111999872</v>
          </cell>
          <cell r="I148">
            <v>1814929.7863558938</v>
          </cell>
          <cell r="J148">
            <v>601040.7341765496</v>
          </cell>
          <cell r="K148">
            <v>1759763.8813017854</v>
          </cell>
          <cell r="L148">
            <v>386112.76823634637</v>
          </cell>
          <cell r="M148">
            <v>306253.3676572376</v>
          </cell>
          <cell r="N148">
            <v>1086559.5735496795</v>
          </cell>
          <cell r="O148">
            <v>0</v>
          </cell>
          <cell r="P148">
            <v>0</v>
          </cell>
          <cell r="Q148">
            <v>95727.51807364338</v>
          </cell>
          <cell r="R148">
            <v>12256035.196746847</v>
          </cell>
        </row>
        <row r="149">
          <cell r="A149">
            <v>2044</v>
          </cell>
          <cell r="B149">
            <v>312434.42060149304</v>
          </cell>
          <cell r="C149">
            <v>694841.0367852055</v>
          </cell>
          <cell r="D149">
            <v>1467343.802768952</v>
          </cell>
          <cell r="E149">
            <v>1773998.515888784</v>
          </cell>
          <cell r="F149">
            <v>971295.34152175</v>
          </cell>
          <cell r="G149">
            <v>736871.9665175363</v>
          </cell>
          <cell r="H149">
            <v>305486.5791525329</v>
          </cell>
          <cell r="I149">
            <v>1818533.2989039249</v>
          </cell>
          <cell r="J149">
            <v>601996.084235684</v>
          </cell>
          <cell r="K149">
            <v>1780472.614431032</v>
          </cell>
          <cell r="L149">
            <v>386725.78593588545</v>
          </cell>
          <cell r="M149">
            <v>306739.59538748045</v>
          </cell>
          <cell r="N149">
            <v>1093904.5319157247</v>
          </cell>
          <cell r="O149">
            <v>0</v>
          </cell>
          <cell r="P149">
            <v>0</v>
          </cell>
          <cell r="Q149">
            <v>95879.50129652445</v>
          </cell>
          <cell r="R149">
            <v>12346523.07534251</v>
          </cell>
        </row>
        <row r="150">
          <cell r="A150">
            <v>2045</v>
          </cell>
          <cell r="B150">
            <v>314109.0721931521</v>
          </cell>
          <cell r="C150">
            <v>704269.3355911727</v>
          </cell>
          <cell r="D150">
            <v>1484837.5108573607</v>
          </cell>
          <cell r="E150">
            <v>1786870.07907179</v>
          </cell>
          <cell r="F150">
            <v>973944.7610677797</v>
          </cell>
          <cell r="G150">
            <v>745240.4531904608</v>
          </cell>
          <cell r="H150">
            <v>309624.54710507864</v>
          </cell>
          <cell r="I150">
            <v>1822136.811451956</v>
          </cell>
          <cell r="J150">
            <v>602951.4342948184</v>
          </cell>
          <cell r="K150">
            <v>1801181.3475602786</v>
          </cell>
          <cell r="L150">
            <v>387338.8036354245</v>
          </cell>
          <cell r="M150">
            <v>307225.8231177233</v>
          </cell>
          <cell r="N150">
            <v>1101249.49028177</v>
          </cell>
          <cell r="O150">
            <v>0</v>
          </cell>
          <cell r="P150">
            <v>0</v>
          </cell>
          <cell r="Q150">
            <v>96031.48451940552</v>
          </cell>
          <cell r="R150">
            <v>12437010.953938171</v>
          </cell>
        </row>
        <row r="151">
          <cell r="A151">
            <v>2046</v>
          </cell>
          <cell r="B151">
            <v>315783.72378481115</v>
          </cell>
          <cell r="C151">
            <v>713697.6343971399</v>
          </cell>
          <cell r="D151">
            <v>1502331.2189457694</v>
          </cell>
          <cell r="E151">
            <v>1799741.6422547959</v>
          </cell>
          <cell r="F151">
            <v>976594.1806138095</v>
          </cell>
          <cell r="G151">
            <v>753608.9398633853</v>
          </cell>
          <cell r="H151">
            <v>313762.5150576244</v>
          </cell>
          <cell r="I151">
            <v>1825740.323999987</v>
          </cell>
          <cell r="J151">
            <v>603906.7843539529</v>
          </cell>
          <cell r="K151">
            <v>1821890.0806895252</v>
          </cell>
          <cell r="L151">
            <v>387951.8213349636</v>
          </cell>
          <cell r="M151">
            <v>307712.0508479661</v>
          </cell>
          <cell r="N151">
            <v>1108594.4486478153</v>
          </cell>
          <cell r="O151">
            <v>0</v>
          </cell>
          <cell r="P151">
            <v>0</v>
          </cell>
          <cell r="Q151">
            <v>96183.4677422866</v>
          </cell>
          <cell r="R151">
            <v>12527498.832533833</v>
          </cell>
        </row>
        <row r="152">
          <cell r="A152">
            <v>2047</v>
          </cell>
          <cell r="B152">
            <v>317458.3753764702</v>
          </cell>
          <cell r="C152">
            <v>723125.9332031071</v>
          </cell>
          <cell r="D152">
            <v>1519824.927034178</v>
          </cell>
          <cell r="E152">
            <v>1812613.2054378018</v>
          </cell>
          <cell r="F152">
            <v>979243.6001598393</v>
          </cell>
          <cell r="G152">
            <v>761977.4265363098</v>
          </cell>
          <cell r="H152">
            <v>317900.4830101701</v>
          </cell>
          <cell r="I152">
            <v>1829343.836548018</v>
          </cell>
          <cell r="J152">
            <v>604862.1344130873</v>
          </cell>
          <cell r="K152">
            <v>1842598.8138187719</v>
          </cell>
          <cell r="L152">
            <v>388564.8390345027</v>
          </cell>
          <cell r="M152">
            <v>308198.27857820893</v>
          </cell>
          <cell r="N152">
            <v>1115939.4070138605</v>
          </cell>
          <cell r="O152">
            <v>0</v>
          </cell>
          <cell r="P152">
            <v>0</v>
          </cell>
          <cell r="Q152">
            <v>96335.45096516766</v>
          </cell>
          <cell r="R152">
            <v>12617986.711129492</v>
          </cell>
        </row>
        <row r="153">
          <cell r="A153">
            <v>2048</v>
          </cell>
          <cell r="B153">
            <v>319133.02696812927</v>
          </cell>
          <cell r="C153">
            <v>732554.2320090743</v>
          </cell>
          <cell r="D153">
            <v>1537318.6351225867</v>
          </cell>
          <cell r="E153">
            <v>1825484.7686208077</v>
          </cell>
          <cell r="F153">
            <v>981893.019705869</v>
          </cell>
          <cell r="G153">
            <v>770345.9132092342</v>
          </cell>
          <cell r="H153">
            <v>322038.45096271584</v>
          </cell>
          <cell r="I153">
            <v>1832947.349096049</v>
          </cell>
          <cell r="J153">
            <v>605817.4844722217</v>
          </cell>
          <cell r="K153">
            <v>1863307.5469480185</v>
          </cell>
          <cell r="L153">
            <v>389177.85673404176</v>
          </cell>
          <cell r="M153">
            <v>308684.50630845176</v>
          </cell>
          <cell r="N153">
            <v>1123284.3653799058</v>
          </cell>
          <cell r="O153">
            <v>0</v>
          </cell>
          <cell r="P153">
            <v>0</v>
          </cell>
          <cell r="Q153">
            <v>96487.43418804873</v>
          </cell>
          <cell r="R153">
            <v>12708474.589725154</v>
          </cell>
        </row>
        <row r="154">
          <cell r="A154">
            <v>2049</v>
          </cell>
          <cell r="B154">
            <v>320807.6785597883</v>
          </cell>
          <cell r="C154">
            <v>741982.5308150415</v>
          </cell>
          <cell r="D154">
            <v>1554812.3432109954</v>
          </cell>
          <cell r="E154">
            <v>1838356.3318038136</v>
          </cell>
          <cell r="F154">
            <v>984542.4392518988</v>
          </cell>
          <cell r="G154">
            <v>778714.3998821587</v>
          </cell>
          <cell r="H154">
            <v>326176.4189152616</v>
          </cell>
          <cell r="I154">
            <v>1836550.8616440801</v>
          </cell>
          <cell r="J154">
            <v>606772.8345313561</v>
          </cell>
          <cell r="K154">
            <v>1884016.280077265</v>
          </cell>
          <cell r="L154">
            <v>389790.87443358084</v>
          </cell>
          <cell r="M154">
            <v>309170.7340386946</v>
          </cell>
          <cell r="N154">
            <v>1130629.323745951</v>
          </cell>
          <cell r="O154">
            <v>0</v>
          </cell>
          <cell r="P154">
            <v>0</v>
          </cell>
          <cell r="Q154">
            <v>96639.4174109298</v>
          </cell>
          <cell r="R154">
            <v>12798962.468320817</v>
          </cell>
        </row>
        <row r="155">
          <cell r="A155">
            <v>2050</v>
          </cell>
          <cell r="B155">
            <v>322482.330151447</v>
          </cell>
          <cell r="C155">
            <v>751410.8296210094</v>
          </cell>
          <cell r="D155">
            <v>1572306.051299407</v>
          </cell>
          <cell r="E155">
            <v>1851227.8949868162</v>
          </cell>
          <cell r="F155">
            <v>987191.8587979286</v>
          </cell>
          <cell r="G155">
            <v>787082.8865550825</v>
          </cell>
          <cell r="H155">
            <v>330314.38686780713</v>
          </cell>
          <cell r="I155">
            <v>1840154.374192112</v>
          </cell>
          <cell r="J155">
            <v>607728.1845904898</v>
          </cell>
          <cell r="K155">
            <v>1904725.0132065152</v>
          </cell>
          <cell r="L155">
            <v>390403.8921331201</v>
          </cell>
          <cell r="M155">
            <v>309656.9617689378</v>
          </cell>
          <cell r="N155">
            <v>1137974.2821119956</v>
          </cell>
          <cell r="O155">
            <v>0</v>
          </cell>
          <cell r="P155">
            <v>0</v>
          </cell>
          <cell r="Q155">
            <v>96791.40063381082</v>
          </cell>
          <cell r="R155">
            <v>12889450.346916478</v>
          </cell>
        </row>
        <row r="162">
          <cell r="A162">
            <v>1980</v>
          </cell>
          <cell r="B162">
            <v>17404</v>
          </cell>
          <cell r="C162">
            <v>50360</v>
          </cell>
          <cell r="D162">
            <v>119614</v>
          </cell>
          <cell r="E162">
            <v>283315</v>
          </cell>
          <cell r="F162">
            <v>456340</v>
          </cell>
          <cell r="G162">
            <v>86342</v>
          </cell>
          <cell r="H162">
            <v>17652</v>
          </cell>
          <cell r="I162">
            <v>527017</v>
          </cell>
          <cell r="J162">
            <v>183759</v>
          </cell>
          <cell r="K162">
            <v>93206</v>
          </cell>
          <cell r="L162">
            <v>402973</v>
          </cell>
          <cell r="M162">
            <v>174377</v>
          </cell>
          <cell r="N162">
            <v>234013</v>
          </cell>
          <cell r="O162">
            <v>0</v>
          </cell>
          <cell r="P162">
            <v>0</v>
          </cell>
          <cell r="Q162">
            <v>64654</v>
          </cell>
          <cell r="R162">
            <v>2711026</v>
          </cell>
        </row>
        <row r="163">
          <cell r="A163">
            <v>1981</v>
          </cell>
          <cell r="B163">
            <v>17848</v>
          </cell>
          <cell r="C163">
            <v>50868</v>
          </cell>
          <cell r="D163">
            <v>121921</v>
          </cell>
          <cell r="E163">
            <v>285277</v>
          </cell>
          <cell r="F163">
            <v>456817</v>
          </cell>
          <cell r="G163">
            <v>86295</v>
          </cell>
          <cell r="H163">
            <v>17971</v>
          </cell>
          <cell r="I163">
            <v>530680</v>
          </cell>
          <cell r="J163">
            <v>186043</v>
          </cell>
          <cell r="K163">
            <v>94750</v>
          </cell>
          <cell r="L163">
            <v>406936</v>
          </cell>
          <cell r="M163">
            <v>174400</v>
          </cell>
          <cell r="N163">
            <v>235905</v>
          </cell>
          <cell r="O163">
            <v>0</v>
          </cell>
          <cell r="P163">
            <v>0</v>
          </cell>
          <cell r="Q163">
            <v>66276</v>
          </cell>
          <cell r="R163">
            <v>2731987</v>
          </cell>
        </row>
        <row r="164">
          <cell r="A164">
            <v>1982</v>
          </cell>
          <cell r="B164">
            <v>18114</v>
          </cell>
          <cell r="C164">
            <v>51481</v>
          </cell>
          <cell r="D164">
            <v>123996</v>
          </cell>
          <cell r="E164">
            <v>287709</v>
          </cell>
          <cell r="F164">
            <v>457545</v>
          </cell>
          <cell r="G164">
            <v>86267</v>
          </cell>
          <cell r="H164">
            <v>18492</v>
          </cell>
          <cell r="I164">
            <v>530373</v>
          </cell>
          <cell r="J164">
            <v>187113</v>
          </cell>
          <cell r="K164">
            <v>95752</v>
          </cell>
          <cell r="L164">
            <v>409527</v>
          </cell>
          <cell r="M164">
            <v>172103</v>
          </cell>
          <cell r="N164">
            <v>236703</v>
          </cell>
          <cell r="O164">
            <v>0</v>
          </cell>
          <cell r="P164">
            <v>0</v>
          </cell>
          <cell r="Q164">
            <v>67170</v>
          </cell>
          <cell r="R164">
            <v>2742345</v>
          </cell>
        </row>
        <row r="165">
          <cell r="A165">
            <v>1983</v>
          </cell>
          <cell r="B165">
            <v>18431</v>
          </cell>
          <cell r="C165">
            <v>52852</v>
          </cell>
          <cell r="D165">
            <v>130490</v>
          </cell>
          <cell r="E165">
            <v>295661</v>
          </cell>
          <cell r="F165">
            <v>458998</v>
          </cell>
          <cell r="G165">
            <v>87495</v>
          </cell>
          <cell r="H165">
            <v>19894</v>
          </cell>
          <cell r="I165">
            <v>535540</v>
          </cell>
          <cell r="J165">
            <v>189517</v>
          </cell>
          <cell r="K165">
            <v>99963</v>
          </cell>
          <cell r="L165">
            <v>414198</v>
          </cell>
          <cell r="M165">
            <v>172615</v>
          </cell>
          <cell r="N165">
            <v>242903</v>
          </cell>
          <cell r="O165">
            <v>0</v>
          </cell>
          <cell r="P165">
            <v>0</v>
          </cell>
          <cell r="Q165">
            <v>68734</v>
          </cell>
          <cell r="R165">
            <v>2787291</v>
          </cell>
        </row>
        <row r="166">
          <cell r="A166">
            <v>1984</v>
          </cell>
          <cell r="B166">
            <v>18871</v>
          </cell>
          <cell r="C166">
            <v>55334</v>
          </cell>
          <cell r="D166">
            <v>139738</v>
          </cell>
          <cell r="E166">
            <v>304835</v>
          </cell>
          <cell r="F166">
            <v>462554</v>
          </cell>
          <cell r="G166">
            <v>91785</v>
          </cell>
          <cell r="H166">
            <v>20985</v>
          </cell>
          <cell r="I166">
            <v>544710</v>
          </cell>
          <cell r="J166">
            <v>192842</v>
          </cell>
          <cell r="K166">
            <v>112917</v>
          </cell>
          <cell r="L166">
            <v>420816</v>
          </cell>
          <cell r="M166">
            <v>175442</v>
          </cell>
          <cell r="N166">
            <v>258571</v>
          </cell>
          <cell r="O166">
            <v>0</v>
          </cell>
          <cell r="P166">
            <v>0</v>
          </cell>
          <cell r="Q166">
            <v>71384</v>
          </cell>
          <cell r="R166">
            <v>2870784</v>
          </cell>
        </row>
        <row r="167">
          <cell r="A167">
            <v>1985</v>
          </cell>
          <cell r="B167">
            <v>20146</v>
          </cell>
          <cell r="C167">
            <v>58005</v>
          </cell>
          <cell r="D167">
            <v>149063</v>
          </cell>
          <cell r="E167">
            <v>322393</v>
          </cell>
          <cell r="F167">
            <v>467109</v>
          </cell>
          <cell r="G167">
            <v>101544</v>
          </cell>
          <cell r="H167">
            <v>22112</v>
          </cell>
          <cell r="I167">
            <v>561491</v>
          </cell>
          <cell r="J167">
            <v>198859</v>
          </cell>
          <cell r="K167">
            <v>128762</v>
          </cell>
          <cell r="L167">
            <v>431620</v>
          </cell>
          <cell r="M167">
            <v>183256</v>
          </cell>
          <cell r="N167">
            <v>277898</v>
          </cell>
          <cell r="O167">
            <v>0</v>
          </cell>
          <cell r="P167">
            <v>0</v>
          </cell>
          <cell r="Q167">
            <v>73668</v>
          </cell>
          <cell r="R167">
            <v>2995926</v>
          </cell>
        </row>
        <row r="168">
          <cell r="A168">
            <v>1986</v>
          </cell>
          <cell r="B168">
            <v>20734</v>
          </cell>
          <cell r="C168">
            <v>59303</v>
          </cell>
          <cell r="D168">
            <v>154644</v>
          </cell>
          <cell r="E168">
            <v>335815</v>
          </cell>
          <cell r="F168">
            <v>474802</v>
          </cell>
          <cell r="G168">
            <v>103893</v>
          </cell>
          <cell r="H168">
            <v>23240</v>
          </cell>
          <cell r="I168">
            <v>583414</v>
          </cell>
          <cell r="J168">
            <v>206979</v>
          </cell>
          <cell r="K168">
            <v>147209</v>
          </cell>
          <cell r="L168">
            <v>442403</v>
          </cell>
          <cell r="M168">
            <v>190092</v>
          </cell>
          <cell r="N168">
            <v>299128</v>
          </cell>
          <cell r="O168">
            <v>0</v>
          </cell>
          <cell r="P168">
            <v>0</v>
          </cell>
          <cell r="Q168">
            <v>75975</v>
          </cell>
          <cell r="R168">
            <v>3117631</v>
          </cell>
        </row>
        <row r="169">
          <cell r="A169">
            <v>1987</v>
          </cell>
          <cell r="B169">
            <v>21476</v>
          </cell>
          <cell r="C169">
            <v>60606</v>
          </cell>
          <cell r="D169">
            <v>158766</v>
          </cell>
          <cell r="E169">
            <v>342996</v>
          </cell>
          <cell r="F169">
            <v>480996</v>
          </cell>
          <cell r="G169">
            <v>106363</v>
          </cell>
          <cell r="H169">
            <v>24052</v>
          </cell>
          <cell r="I169">
            <v>599910</v>
          </cell>
          <cell r="J169">
            <v>212551</v>
          </cell>
          <cell r="K169">
            <v>154241</v>
          </cell>
          <cell r="L169">
            <v>454239</v>
          </cell>
          <cell r="M169">
            <v>190327</v>
          </cell>
          <cell r="N169">
            <v>309313</v>
          </cell>
          <cell r="O169">
            <v>0</v>
          </cell>
          <cell r="P169">
            <v>0</v>
          </cell>
          <cell r="Q169">
            <v>77765</v>
          </cell>
          <cell r="R169">
            <v>3193601</v>
          </cell>
        </row>
        <row r="170">
          <cell r="A170">
            <v>1988</v>
          </cell>
          <cell r="B170">
            <v>22117</v>
          </cell>
          <cell r="C170">
            <v>61030</v>
          </cell>
          <cell r="D170">
            <v>160023</v>
          </cell>
          <cell r="E170">
            <v>347623</v>
          </cell>
          <cell r="F170">
            <v>483995</v>
          </cell>
          <cell r="G170">
            <v>108011</v>
          </cell>
          <cell r="H170">
            <v>24136</v>
          </cell>
          <cell r="I170">
            <v>611899</v>
          </cell>
          <cell r="J170">
            <v>217046</v>
          </cell>
          <cell r="K170">
            <v>160176</v>
          </cell>
          <cell r="L170">
            <v>464182</v>
          </cell>
          <cell r="M170">
            <v>188930</v>
          </cell>
          <cell r="N170">
            <v>317607</v>
          </cell>
          <cell r="O170">
            <v>0</v>
          </cell>
          <cell r="P170">
            <v>0</v>
          </cell>
          <cell r="Q170">
            <v>79336</v>
          </cell>
          <cell r="R170">
            <v>3246111</v>
          </cell>
        </row>
        <row r="171">
          <cell r="A171">
            <v>1989</v>
          </cell>
          <cell r="B171">
            <v>22691</v>
          </cell>
          <cell r="C171">
            <v>61552</v>
          </cell>
          <cell r="D171">
            <v>163227</v>
          </cell>
          <cell r="E171">
            <v>351656</v>
          </cell>
          <cell r="F171">
            <v>486843</v>
          </cell>
          <cell r="G171">
            <v>109042</v>
          </cell>
          <cell r="H171">
            <v>24449</v>
          </cell>
          <cell r="I171">
            <v>619102</v>
          </cell>
          <cell r="J171">
            <v>220225</v>
          </cell>
          <cell r="K171">
            <v>163826</v>
          </cell>
          <cell r="L171">
            <v>471776</v>
          </cell>
          <cell r="M171">
            <v>185784</v>
          </cell>
          <cell r="N171">
            <v>320491</v>
          </cell>
          <cell r="O171">
            <v>0</v>
          </cell>
          <cell r="P171">
            <v>0</v>
          </cell>
          <cell r="Q171">
            <v>80629</v>
          </cell>
          <cell r="R171">
            <v>3281293</v>
          </cell>
        </row>
        <row r="172">
          <cell r="A172">
            <v>1990</v>
          </cell>
          <cell r="B172">
            <v>23104</v>
          </cell>
          <cell r="C172">
            <v>61611</v>
          </cell>
          <cell r="D172">
            <v>165765</v>
          </cell>
          <cell r="E172">
            <v>355925</v>
          </cell>
          <cell r="F172">
            <v>486289</v>
          </cell>
          <cell r="G172">
            <v>109565</v>
          </cell>
          <cell r="H172">
            <v>24605</v>
          </cell>
          <cell r="I172">
            <v>623923</v>
          </cell>
          <cell r="J172">
            <v>221967</v>
          </cell>
          <cell r="K172">
            <v>165844</v>
          </cell>
          <cell r="L172">
            <v>476846</v>
          </cell>
          <cell r="M172">
            <v>180964</v>
          </cell>
          <cell r="N172">
            <v>324373</v>
          </cell>
          <cell r="O172">
            <v>0</v>
          </cell>
          <cell r="P172">
            <v>0</v>
          </cell>
          <cell r="Q172">
            <v>81619</v>
          </cell>
          <cell r="R172">
            <v>3302400</v>
          </cell>
        </row>
        <row r="173">
          <cell r="A173">
            <v>1991</v>
          </cell>
          <cell r="B173">
            <v>23889</v>
          </cell>
          <cell r="C173">
            <v>63347</v>
          </cell>
          <cell r="D173">
            <v>168680</v>
          </cell>
          <cell r="E173">
            <v>361487</v>
          </cell>
          <cell r="F173">
            <v>492686</v>
          </cell>
          <cell r="G173">
            <v>110844</v>
          </cell>
          <cell r="H173">
            <v>24940</v>
          </cell>
          <cell r="I173">
            <v>633928</v>
          </cell>
          <cell r="J173">
            <v>225241</v>
          </cell>
          <cell r="K173">
            <v>171449</v>
          </cell>
          <cell r="L173">
            <v>488096</v>
          </cell>
          <cell r="M173">
            <v>183529</v>
          </cell>
          <cell r="N173">
            <v>330139</v>
          </cell>
          <cell r="O173">
            <v>0</v>
          </cell>
          <cell r="P173">
            <v>0</v>
          </cell>
          <cell r="Q173">
            <v>82855</v>
          </cell>
          <cell r="R173">
            <v>3361110</v>
          </cell>
        </row>
        <row r="174">
          <cell r="A174">
            <v>1992</v>
          </cell>
          <cell r="B174">
            <v>24122</v>
          </cell>
          <cell r="C174">
            <v>63801</v>
          </cell>
          <cell r="D174">
            <v>170197</v>
          </cell>
          <cell r="E174">
            <v>364812</v>
          </cell>
          <cell r="F174">
            <v>496935</v>
          </cell>
          <cell r="G174">
            <v>111890</v>
          </cell>
          <cell r="H174">
            <v>25224</v>
          </cell>
          <cell r="I174">
            <v>638294</v>
          </cell>
          <cell r="J174">
            <v>226917</v>
          </cell>
          <cell r="K174">
            <v>173436</v>
          </cell>
          <cell r="L174">
            <v>496419</v>
          </cell>
          <cell r="M174">
            <v>187140</v>
          </cell>
          <cell r="N174">
            <v>335173</v>
          </cell>
          <cell r="O174">
            <v>0</v>
          </cell>
          <cell r="P174">
            <v>0</v>
          </cell>
          <cell r="Q174">
            <v>83225</v>
          </cell>
          <cell r="R174">
            <v>3397585</v>
          </cell>
        </row>
        <row r="175">
          <cell r="A175">
            <v>1993</v>
          </cell>
          <cell r="B175">
            <v>24443</v>
          </cell>
          <cell r="C175">
            <v>64048</v>
          </cell>
          <cell r="D175">
            <v>171407</v>
          </cell>
          <cell r="E175">
            <v>367692</v>
          </cell>
          <cell r="F175">
            <v>499439</v>
          </cell>
          <cell r="G175">
            <v>112376</v>
          </cell>
          <cell r="H175">
            <v>25492</v>
          </cell>
          <cell r="I175">
            <v>640155</v>
          </cell>
          <cell r="J175">
            <v>228419</v>
          </cell>
          <cell r="K175">
            <v>173948</v>
          </cell>
          <cell r="L175">
            <v>502064</v>
          </cell>
          <cell r="M175">
            <v>188048</v>
          </cell>
          <cell r="N175">
            <v>337933</v>
          </cell>
          <cell r="O175">
            <v>0</v>
          </cell>
          <cell r="P175">
            <v>0</v>
          </cell>
          <cell r="Q175">
            <v>83249</v>
          </cell>
          <cell r="R175">
            <v>3418713</v>
          </cell>
        </row>
        <row r="176">
          <cell r="A176">
            <v>1994</v>
          </cell>
          <cell r="B176">
            <v>24643</v>
          </cell>
          <cell r="C176">
            <v>64148</v>
          </cell>
          <cell r="D176">
            <v>172898</v>
          </cell>
          <cell r="E176">
            <v>370131</v>
          </cell>
          <cell r="F176">
            <v>501934</v>
          </cell>
          <cell r="G176">
            <v>112854</v>
          </cell>
          <cell r="H176">
            <v>25740</v>
          </cell>
          <cell r="I176">
            <v>643382</v>
          </cell>
          <cell r="J176">
            <v>229742</v>
          </cell>
          <cell r="K176">
            <v>174356</v>
          </cell>
          <cell r="L176">
            <v>503965</v>
          </cell>
          <cell r="M176">
            <v>188454</v>
          </cell>
          <cell r="N176">
            <v>340239</v>
          </cell>
          <cell r="O176">
            <v>0</v>
          </cell>
          <cell r="P176">
            <v>0</v>
          </cell>
          <cell r="Q176">
            <v>83526</v>
          </cell>
          <cell r="R176">
            <v>3436012</v>
          </cell>
        </row>
        <row r="177">
          <cell r="A177">
            <v>1995</v>
          </cell>
          <cell r="B177">
            <v>25008</v>
          </cell>
          <cell r="C177">
            <v>64440</v>
          </cell>
          <cell r="D177">
            <v>174692</v>
          </cell>
          <cell r="E177">
            <v>372582</v>
          </cell>
          <cell r="F177">
            <v>503984</v>
          </cell>
          <cell r="G177">
            <v>113151</v>
          </cell>
          <cell r="H177">
            <v>26121</v>
          </cell>
          <cell r="I177">
            <v>647343</v>
          </cell>
          <cell r="J177">
            <v>232187</v>
          </cell>
          <cell r="K177">
            <v>174221</v>
          </cell>
          <cell r="L177">
            <v>503842</v>
          </cell>
          <cell r="M177">
            <v>187792</v>
          </cell>
          <cell r="N177">
            <v>342906</v>
          </cell>
          <cell r="O177">
            <v>0</v>
          </cell>
          <cell r="P177">
            <v>0</v>
          </cell>
          <cell r="Q177">
            <v>83610</v>
          </cell>
          <cell r="R177">
            <v>3451879</v>
          </cell>
        </row>
        <row r="178">
          <cell r="A178">
            <v>1996</v>
          </cell>
          <cell r="B178">
            <v>25363</v>
          </cell>
          <cell r="C178">
            <v>64751</v>
          </cell>
          <cell r="D178">
            <v>175716</v>
          </cell>
          <cell r="E178">
            <v>375374</v>
          </cell>
          <cell r="F178">
            <v>506464</v>
          </cell>
          <cell r="G178">
            <v>113311</v>
          </cell>
          <cell r="H178">
            <v>26314</v>
          </cell>
          <cell r="I178">
            <v>650694</v>
          </cell>
          <cell r="J178">
            <v>234208</v>
          </cell>
          <cell r="K178">
            <v>174971</v>
          </cell>
          <cell r="L178">
            <v>503969</v>
          </cell>
          <cell r="M178">
            <v>187599</v>
          </cell>
          <cell r="N178">
            <v>344183</v>
          </cell>
          <cell r="O178">
            <v>0</v>
          </cell>
          <cell r="P178">
            <v>0</v>
          </cell>
          <cell r="Q178">
            <v>83731</v>
          </cell>
          <cell r="R178">
            <v>3466648</v>
          </cell>
        </row>
        <row r="179">
          <cell r="A179">
            <v>1997</v>
          </cell>
          <cell r="B179">
            <v>25771</v>
          </cell>
          <cell r="C179">
            <v>65535</v>
          </cell>
          <cell r="D179">
            <v>176503</v>
          </cell>
          <cell r="E179">
            <v>380164</v>
          </cell>
          <cell r="F179">
            <v>510430</v>
          </cell>
          <cell r="G179">
            <v>113585</v>
          </cell>
          <cell r="H179">
            <v>26519</v>
          </cell>
          <cell r="I179">
            <v>652191</v>
          </cell>
          <cell r="J179">
            <v>236680</v>
          </cell>
          <cell r="K179">
            <v>176106</v>
          </cell>
          <cell r="L179">
            <v>505101</v>
          </cell>
          <cell r="M179">
            <v>187752</v>
          </cell>
          <cell r="N179">
            <v>348009</v>
          </cell>
          <cell r="O179">
            <v>0</v>
          </cell>
          <cell r="P179">
            <v>0</v>
          </cell>
          <cell r="Q179">
            <v>83839</v>
          </cell>
          <cell r="R179">
            <v>3488185</v>
          </cell>
        </row>
        <row r="180">
          <cell r="A180">
            <v>1998</v>
          </cell>
          <cell r="B180">
            <v>26117</v>
          </cell>
          <cell r="C180">
            <v>66781</v>
          </cell>
          <cell r="D180">
            <v>177390</v>
          </cell>
          <cell r="E180">
            <v>386588</v>
          </cell>
          <cell r="F180">
            <v>516318</v>
          </cell>
          <cell r="G180">
            <v>114300</v>
          </cell>
          <cell r="H180">
            <v>26714</v>
          </cell>
          <cell r="I180">
            <v>654028</v>
          </cell>
          <cell r="J180">
            <v>240135</v>
          </cell>
          <cell r="K180">
            <v>177745</v>
          </cell>
          <cell r="L180">
            <v>506098</v>
          </cell>
          <cell r="M180">
            <v>188159</v>
          </cell>
          <cell r="N180">
            <v>352089</v>
          </cell>
          <cell r="O180">
            <v>0</v>
          </cell>
          <cell r="P180">
            <v>0</v>
          </cell>
          <cell r="Q180">
            <v>83896</v>
          </cell>
          <cell r="R180">
            <v>3516358</v>
          </cell>
        </row>
        <row r="181">
          <cell r="A181">
            <v>1999</v>
          </cell>
          <cell r="B181">
            <v>26365</v>
          </cell>
          <cell r="C181">
            <v>68293</v>
          </cell>
          <cell r="D181">
            <v>177953</v>
          </cell>
          <cell r="E181">
            <v>393845</v>
          </cell>
          <cell r="F181">
            <v>520783</v>
          </cell>
          <cell r="G181">
            <v>116069</v>
          </cell>
          <cell r="H181">
            <v>26853</v>
          </cell>
          <cell r="I181">
            <v>657193</v>
          </cell>
          <cell r="J181">
            <v>243375</v>
          </cell>
          <cell r="K181">
            <v>179495</v>
          </cell>
          <cell r="L181">
            <v>507734</v>
          </cell>
          <cell r="M181">
            <v>189042</v>
          </cell>
          <cell r="N181">
            <v>358696</v>
          </cell>
          <cell r="O181">
            <v>0</v>
          </cell>
          <cell r="P181">
            <v>0</v>
          </cell>
          <cell r="Q181">
            <v>84057</v>
          </cell>
          <cell r="R181">
            <v>3549753</v>
          </cell>
        </row>
        <row r="182">
          <cell r="A182">
            <v>2000</v>
          </cell>
          <cell r="B182">
            <v>26639</v>
          </cell>
          <cell r="C182">
            <v>69494</v>
          </cell>
          <cell r="D182">
            <v>178765</v>
          </cell>
          <cell r="E182">
            <v>400065</v>
          </cell>
          <cell r="F182">
            <v>527617</v>
          </cell>
          <cell r="G182">
            <v>117197</v>
          </cell>
          <cell r="H182">
            <v>26940</v>
          </cell>
          <cell r="I182">
            <v>661073</v>
          </cell>
          <cell r="J182">
            <v>246831</v>
          </cell>
          <cell r="K182">
            <v>181173</v>
          </cell>
          <cell r="L182">
            <v>510328</v>
          </cell>
          <cell r="M182">
            <v>189282</v>
          </cell>
          <cell r="N182">
            <v>365062</v>
          </cell>
          <cell r="O182">
            <v>0</v>
          </cell>
          <cell r="P182">
            <v>0</v>
          </cell>
          <cell r="Q182">
            <v>84338</v>
          </cell>
          <cell r="R182">
            <v>3584804</v>
          </cell>
        </row>
        <row r="183">
          <cell r="A183">
            <v>2001</v>
          </cell>
          <cell r="B183">
            <v>27127</v>
          </cell>
          <cell r="C183">
            <v>70753</v>
          </cell>
          <cell r="D183">
            <v>179483</v>
          </cell>
          <cell r="E183">
            <v>407492</v>
          </cell>
          <cell r="F183">
            <v>534239</v>
          </cell>
          <cell r="G183">
            <v>118711</v>
          </cell>
          <cell r="H183">
            <v>27027</v>
          </cell>
          <cell r="I183">
            <v>661388</v>
          </cell>
          <cell r="J183">
            <v>249334</v>
          </cell>
          <cell r="K183">
            <v>183717</v>
          </cell>
          <cell r="L183">
            <v>512068</v>
          </cell>
          <cell r="M183">
            <v>190802</v>
          </cell>
          <cell r="N183">
            <v>370789</v>
          </cell>
          <cell r="O183">
            <v>0</v>
          </cell>
          <cell r="P183">
            <v>0</v>
          </cell>
          <cell r="Q183">
            <v>85061</v>
          </cell>
          <cell r="R183">
            <v>3617991</v>
          </cell>
        </row>
        <row r="184">
          <cell r="A184">
            <v>2002</v>
          </cell>
          <cell r="B184">
            <v>27642</v>
          </cell>
          <cell r="C184">
            <v>72643</v>
          </cell>
          <cell r="D184">
            <v>180341</v>
          </cell>
          <cell r="E184">
            <v>414553</v>
          </cell>
          <cell r="F184">
            <v>537022</v>
          </cell>
          <cell r="G184">
            <v>120788</v>
          </cell>
          <cell r="H184">
            <v>27238</v>
          </cell>
          <cell r="I184">
            <v>665677</v>
          </cell>
          <cell r="J184">
            <v>254044</v>
          </cell>
          <cell r="K184">
            <v>186067</v>
          </cell>
          <cell r="L184">
            <v>512700</v>
          </cell>
          <cell r="M184">
            <v>192086</v>
          </cell>
          <cell r="N184">
            <v>377243</v>
          </cell>
          <cell r="O184">
            <v>0</v>
          </cell>
          <cell r="P184">
            <v>0</v>
          </cell>
          <cell r="Q184">
            <v>85364</v>
          </cell>
          <cell r="R184">
            <v>3653408</v>
          </cell>
        </row>
        <row r="185">
          <cell r="A185">
            <v>2003</v>
          </cell>
          <cell r="B185">
            <v>27914</v>
          </cell>
          <cell r="C185">
            <v>73993</v>
          </cell>
          <cell r="D185">
            <v>182908</v>
          </cell>
          <cell r="E185">
            <v>422051</v>
          </cell>
          <cell r="F185">
            <v>539747</v>
          </cell>
          <cell r="G185">
            <v>123486</v>
          </cell>
          <cell r="H185">
            <v>27669</v>
          </cell>
          <cell r="I185">
            <v>670036</v>
          </cell>
          <cell r="J185">
            <v>258066</v>
          </cell>
          <cell r="K185">
            <v>190615</v>
          </cell>
          <cell r="L185">
            <v>513688</v>
          </cell>
          <cell r="M185">
            <v>193410</v>
          </cell>
          <cell r="N185">
            <v>384895</v>
          </cell>
          <cell r="O185">
            <v>0</v>
          </cell>
          <cell r="P185">
            <v>0</v>
          </cell>
          <cell r="Q185">
            <v>85882</v>
          </cell>
          <cell r="R185">
            <v>3694360</v>
          </cell>
        </row>
        <row r="186">
          <cell r="A186">
            <v>2004</v>
          </cell>
          <cell r="B186">
            <v>28244</v>
          </cell>
          <cell r="C186">
            <v>75280</v>
          </cell>
          <cell r="D186">
            <v>184439</v>
          </cell>
          <cell r="E186">
            <v>428021</v>
          </cell>
          <cell r="F186">
            <v>543743</v>
          </cell>
          <cell r="G186">
            <v>125350</v>
          </cell>
          <cell r="H186">
            <v>27952</v>
          </cell>
          <cell r="I186">
            <v>673519</v>
          </cell>
          <cell r="J186">
            <v>261148</v>
          </cell>
          <cell r="K186">
            <v>193537</v>
          </cell>
          <cell r="L186">
            <v>516406</v>
          </cell>
          <cell r="M186">
            <v>194687</v>
          </cell>
          <cell r="N186">
            <v>389929</v>
          </cell>
          <cell r="O186">
            <v>0</v>
          </cell>
          <cell r="P186">
            <v>0</v>
          </cell>
          <cell r="Q186">
            <v>86198</v>
          </cell>
          <cell r="R186">
            <v>3728453</v>
          </cell>
        </row>
        <row r="187">
          <cell r="A187">
            <v>2005</v>
          </cell>
          <cell r="B187">
            <v>28574</v>
          </cell>
          <cell r="C187">
            <v>76592</v>
          </cell>
          <cell r="D187">
            <v>185962</v>
          </cell>
          <cell r="E187">
            <v>433995</v>
          </cell>
          <cell r="F187">
            <v>547710</v>
          </cell>
          <cell r="G187">
            <v>127208</v>
          </cell>
          <cell r="H187">
            <v>28234</v>
          </cell>
          <cell r="I187">
            <v>678001</v>
          </cell>
          <cell r="J187">
            <v>265135</v>
          </cell>
          <cell r="K187">
            <v>196441</v>
          </cell>
          <cell r="L187">
            <v>517281</v>
          </cell>
          <cell r="M187">
            <v>195144</v>
          </cell>
          <cell r="N187">
            <v>394962</v>
          </cell>
          <cell r="O187">
            <v>0</v>
          </cell>
          <cell r="P187">
            <v>0</v>
          </cell>
          <cell r="Q187">
            <v>86375</v>
          </cell>
          <cell r="R187">
            <v>3761614</v>
          </cell>
        </row>
        <row r="188">
          <cell r="A188">
            <v>2006</v>
          </cell>
          <cell r="B188">
            <v>28862.01107267806</v>
          </cell>
          <cell r="C188">
            <v>79454.29815523078</v>
          </cell>
          <cell r="D188">
            <v>190527.06506347578</v>
          </cell>
          <cell r="E188">
            <v>438874.6431785516</v>
          </cell>
          <cell r="F188">
            <v>551940.8961292799</v>
          </cell>
          <cell r="G188">
            <v>131088.37297785797</v>
          </cell>
          <cell r="H188">
            <v>28961.65823734536</v>
          </cell>
          <cell r="I188">
            <v>685276.4277195565</v>
          </cell>
          <cell r="J188">
            <v>266191.38837643026</v>
          </cell>
          <cell r="K188">
            <v>202241.09903344192</v>
          </cell>
          <cell r="L188">
            <v>521534.64690695825</v>
          </cell>
          <cell r="M188">
            <v>196502.81458168643</v>
          </cell>
          <cell r="N188">
            <v>399850.96013629116</v>
          </cell>
          <cell r="O188">
            <v>0</v>
          </cell>
          <cell r="P188">
            <v>0</v>
          </cell>
          <cell r="Q188">
            <v>87018.77224981916</v>
          </cell>
          <cell r="R188">
            <v>3808325.053818603</v>
          </cell>
        </row>
        <row r="189">
          <cell r="A189">
            <v>2007</v>
          </cell>
          <cell r="B189">
            <v>29150.022145356117</v>
          </cell>
          <cell r="C189">
            <v>82316.59631046155</v>
          </cell>
          <cell r="D189">
            <v>195092.13012695155</v>
          </cell>
          <cell r="E189">
            <v>443754.28635710315</v>
          </cell>
          <cell r="F189">
            <v>556171.7922585597</v>
          </cell>
          <cell r="G189">
            <v>134968.74595571595</v>
          </cell>
          <cell r="H189">
            <v>29689.31647469072</v>
          </cell>
          <cell r="I189">
            <v>692551.855439113</v>
          </cell>
          <cell r="J189">
            <v>267247.7767528605</v>
          </cell>
          <cell r="K189">
            <v>208041.19806688384</v>
          </cell>
          <cell r="L189">
            <v>525788.2938139165</v>
          </cell>
          <cell r="M189">
            <v>197861.62916337285</v>
          </cell>
          <cell r="N189">
            <v>404739.9202725823</v>
          </cell>
          <cell r="O189">
            <v>0</v>
          </cell>
          <cell r="P189">
            <v>0</v>
          </cell>
          <cell r="Q189">
            <v>87662.54449963832</v>
          </cell>
          <cell r="R189">
            <v>3855036.107637206</v>
          </cell>
        </row>
        <row r="190">
          <cell r="A190">
            <v>2008</v>
          </cell>
          <cell r="B190">
            <v>29438.033218034176</v>
          </cell>
          <cell r="C190">
            <v>85178.89446569233</v>
          </cell>
          <cell r="D190">
            <v>199657.19519042733</v>
          </cell>
          <cell r="E190">
            <v>448633.9295356547</v>
          </cell>
          <cell r="F190">
            <v>560402.6883878396</v>
          </cell>
          <cell r="G190">
            <v>138849.11893357392</v>
          </cell>
          <cell r="H190">
            <v>30416.97471203608</v>
          </cell>
          <cell r="I190">
            <v>699827.2831586695</v>
          </cell>
          <cell r="J190">
            <v>268304.1651292908</v>
          </cell>
          <cell r="K190">
            <v>213841.29710032576</v>
          </cell>
          <cell r="L190">
            <v>530041.9407208748</v>
          </cell>
          <cell r="M190">
            <v>199220.44374505928</v>
          </cell>
          <cell r="N190">
            <v>409628.8804088735</v>
          </cell>
          <cell r="O190">
            <v>0</v>
          </cell>
          <cell r="P190">
            <v>0</v>
          </cell>
          <cell r="Q190">
            <v>88306.31674945747</v>
          </cell>
          <cell r="R190">
            <v>3901747.1614558087</v>
          </cell>
        </row>
        <row r="191">
          <cell r="A191">
            <v>2009</v>
          </cell>
          <cell r="B191">
            <v>29726.044290712234</v>
          </cell>
          <cell r="C191">
            <v>88041.1926209231</v>
          </cell>
          <cell r="D191">
            <v>204222.2602539031</v>
          </cell>
          <cell r="E191">
            <v>453513.5727142063</v>
          </cell>
          <cell r="F191">
            <v>564633.5845171195</v>
          </cell>
          <cell r="G191">
            <v>142729.4919114319</v>
          </cell>
          <cell r="H191">
            <v>31144.63294938144</v>
          </cell>
          <cell r="I191">
            <v>707102.710878226</v>
          </cell>
          <cell r="J191">
            <v>269360.55350572104</v>
          </cell>
          <cell r="K191">
            <v>219641.39613376767</v>
          </cell>
          <cell r="L191">
            <v>534295.5876278331</v>
          </cell>
          <cell r="M191">
            <v>200579.2583267457</v>
          </cell>
          <cell r="N191">
            <v>414517.84054516465</v>
          </cell>
          <cell r="O191">
            <v>0</v>
          </cell>
          <cell r="P191">
            <v>0</v>
          </cell>
          <cell r="Q191">
            <v>88950.08899927663</v>
          </cell>
          <cell r="R191">
            <v>3948458.2152744127</v>
          </cell>
        </row>
        <row r="192">
          <cell r="A192">
            <v>2010</v>
          </cell>
          <cell r="B192">
            <v>30014.055363390293</v>
          </cell>
          <cell r="C192">
            <v>90903.49077615388</v>
          </cell>
          <cell r="D192">
            <v>208787.32531737888</v>
          </cell>
          <cell r="E192">
            <v>458393.2158927579</v>
          </cell>
          <cell r="F192">
            <v>568864.4806463993</v>
          </cell>
          <cell r="G192">
            <v>146609.86488928986</v>
          </cell>
          <cell r="H192">
            <v>31872.2911867268</v>
          </cell>
          <cell r="I192">
            <v>714378.1385977825</v>
          </cell>
          <cell r="J192">
            <v>270416.9418821513</v>
          </cell>
          <cell r="K192">
            <v>225441.4951672096</v>
          </cell>
          <cell r="L192">
            <v>538549.2345347914</v>
          </cell>
          <cell r="M192">
            <v>201938.07290843214</v>
          </cell>
          <cell r="N192">
            <v>419406.8006814558</v>
          </cell>
          <cell r="O192">
            <v>0</v>
          </cell>
          <cell r="P192">
            <v>0</v>
          </cell>
          <cell r="Q192">
            <v>89593.86124909579</v>
          </cell>
          <cell r="R192">
            <v>3995169.269093016</v>
          </cell>
        </row>
        <row r="193">
          <cell r="A193">
            <v>2011</v>
          </cell>
          <cell r="B193">
            <v>30302.06643606835</v>
          </cell>
          <cell r="C193">
            <v>93765.78893138465</v>
          </cell>
          <cell r="D193">
            <v>213352.39038085466</v>
          </cell>
          <cell r="E193">
            <v>463272.85907130945</v>
          </cell>
          <cell r="F193">
            <v>573095.3767756792</v>
          </cell>
          <cell r="G193">
            <v>150490.23786714784</v>
          </cell>
          <cell r="H193">
            <v>32599.94942407216</v>
          </cell>
          <cell r="I193">
            <v>721653.566317339</v>
          </cell>
          <cell r="J193">
            <v>271473.33025858155</v>
          </cell>
          <cell r="K193">
            <v>231241.5942006515</v>
          </cell>
          <cell r="L193">
            <v>542802.8814417497</v>
          </cell>
          <cell r="M193">
            <v>203296.88749011856</v>
          </cell>
          <cell r="N193">
            <v>424295.760817747</v>
          </cell>
          <cell r="O193">
            <v>0</v>
          </cell>
          <cell r="P193">
            <v>0</v>
          </cell>
          <cell r="Q193">
            <v>90237.63349891495</v>
          </cell>
          <cell r="R193">
            <v>4041880.322911619</v>
          </cell>
        </row>
        <row r="194">
          <cell r="A194">
            <v>2012</v>
          </cell>
          <cell r="B194">
            <v>30590.07750874641</v>
          </cell>
          <cell r="C194">
            <v>96628.08708661543</v>
          </cell>
          <cell r="D194">
            <v>217917.45544433044</v>
          </cell>
          <cell r="E194">
            <v>468152.502249861</v>
          </cell>
          <cell r="F194">
            <v>577326.272904959</v>
          </cell>
          <cell r="G194">
            <v>154370.6108450058</v>
          </cell>
          <cell r="H194">
            <v>33327.607661417525</v>
          </cell>
          <cell r="I194">
            <v>728928.9940368955</v>
          </cell>
          <cell r="J194">
            <v>272529.7186350118</v>
          </cell>
          <cell r="K194">
            <v>237041.69323409343</v>
          </cell>
          <cell r="L194">
            <v>547056.5283487081</v>
          </cell>
          <cell r="M194">
            <v>204655.702071805</v>
          </cell>
          <cell r="N194">
            <v>429184.72095403814</v>
          </cell>
          <cell r="O194">
            <v>0</v>
          </cell>
          <cell r="P194">
            <v>0</v>
          </cell>
          <cell r="Q194">
            <v>90881.4057487341</v>
          </cell>
          <cell r="R194">
            <v>4088591.376730222</v>
          </cell>
        </row>
        <row r="195">
          <cell r="A195">
            <v>2013</v>
          </cell>
          <cell r="B195">
            <v>30878.08858142447</v>
          </cell>
          <cell r="C195">
            <v>99490.3852418462</v>
          </cell>
          <cell r="D195">
            <v>222482.5205078062</v>
          </cell>
          <cell r="E195">
            <v>473032.1454284126</v>
          </cell>
          <cell r="F195">
            <v>581557.1690342389</v>
          </cell>
          <cell r="G195">
            <v>158250.98382286378</v>
          </cell>
          <cell r="H195">
            <v>34055.26589876289</v>
          </cell>
          <cell r="I195">
            <v>736204.421756452</v>
          </cell>
          <cell r="J195">
            <v>273586.1070114421</v>
          </cell>
          <cell r="K195">
            <v>242841.79226753535</v>
          </cell>
          <cell r="L195">
            <v>551310.1752556664</v>
          </cell>
          <cell r="M195">
            <v>206014.51665349142</v>
          </cell>
          <cell r="N195">
            <v>434073.6810903293</v>
          </cell>
          <cell r="O195">
            <v>0</v>
          </cell>
          <cell r="P195">
            <v>0</v>
          </cell>
          <cell r="Q195">
            <v>91525.17799855326</v>
          </cell>
          <cell r="R195">
            <v>4135302.4305488253</v>
          </cell>
        </row>
        <row r="196">
          <cell r="A196">
            <v>2014</v>
          </cell>
          <cell r="B196">
            <v>31166.099654102527</v>
          </cell>
          <cell r="C196">
            <v>102352.68339707698</v>
          </cell>
          <cell r="D196">
            <v>227047.585571282</v>
          </cell>
          <cell r="E196">
            <v>477911.78860696417</v>
          </cell>
          <cell r="F196">
            <v>585788.0651635188</v>
          </cell>
          <cell r="G196">
            <v>162131.35680072175</v>
          </cell>
          <cell r="H196">
            <v>34782.92413610825</v>
          </cell>
          <cell r="I196">
            <v>743479.8494760084</v>
          </cell>
          <cell r="J196">
            <v>274642.49538787233</v>
          </cell>
          <cell r="K196">
            <v>248641.89130097727</v>
          </cell>
          <cell r="L196">
            <v>555563.8221626247</v>
          </cell>
          <cell r="M196">
            <v>207373.33123517784</v>
          </cell>
          <cell r="N196">
            <v>438962.6412266205</v>
          </cell>
          <cell r="O196">
            <v>0</v>
          </cell>
          <cell r="P196">
            <v>0</v>
          </cell>
          <cell r="Q196">
            <v>92168.95024837242</v>
          </cell>
          <cell r="R196">
            <v>4182013.484367428</v>
          </cell>
        </row>
        <row r="197">
          <cell r="A197">
            <v>2015</v>
          </cell>
          <cell r="B197">
            <v>31454.110726780586</v>
          </cell>
          <cell r="C197">
            <v>105214.98155230776</v>
          </cell>
          <cell r="D197">
            <v>231612.65063475777</v>
          </cell>
          <cell r="E197">
            <v>482791.43178551574</v>
          </cell>
          <cell r="F197">
            <v>590018.9612927986</v>
          </cell>
          <cell r="G197">
            <v>166011.72977857973</v>
          </cell>
          <cell r="H197">
            <v>35510.58237345362</v>
          </cell>
          <cell r="I197">
            <v>750755.2771955649</v>
          </cell>
          <cell r="J197">
            <v>275698.8837643026</v>
          </cell>
          <cell r="K197">
            <v>254441.99033441918</v>
          </cell>
          <cell r="L197">
            <v>559817.469069583</v>
          </cell>
          <cell r="M197">
            <v>208732.14581686427</v>
          </cell>
          <cell r="N197">
            <v>443851.60136291164</v>
          </cell>
          <cell r="O197">
            <v>0</v>
          </cell>
          <cell r="P197">
            <v>0</v>
          </cell>
          <cell r="Q197">
            <v>92812.72249819158</v>
          </cell>
          <cell r="R197">
            <v>4228724.538186031</v>
          </cell>
        </row>
        <row r="198">
          <cell r="A198">
            <v>2016</v>
          </cell>
          <cell r="B198">
            <v>31742.121799458644</v>
          </cell>
          <cell r="C198">
            <v>108077.27970753853</v>
          </cell>
          <cell r="D198">
            <v>236177.71569823354</v>
          </cell>
          <cell r="E198">
            <v>487671.0749640673</v>
          </cell>
          <cell r="F198">
            <v>594249.8574220785</v>
          </cell>
          <cell r="G198">
            <v>169892.1027564377</v>
          </cell>
          <cell r="H198">
            <v>36238.24061079898</v>
          </cell>
          <cell r="I198">
            <v>758030.7049151214</v>
          </cell>
          <cell r="J198">
            <v>276755.27214073285</v>
          </cell>
          <cell r="K198">
            <v>260242.0893678611</v>
          </cell>
          <cell r="L198">
            <v>564071.1159765413</v>
          </cell>
          <cell r="M198">
            <v>210090.9603985507</v>
          </cell>
          <cell r="N198">
            <v>448740.5614992028</v>
          </cell>
          <cell r="O198">
            <v>0</v>
          </cell>
          <cell r="P198">
            <v>0</v>
          </cell>
          <cell r="Q198">
            <v>93456.49474801074</v>
          </cell>
          <cell r="R198">
            <v>4275435.5920046335</v>
          </cell>
        </row>
        <row r="199">
          <cell r="A199">
            <v>2017</v>
          </cell>
          <cell r="B199">
            <v>32030.132872136703</v>
          </cell>
          <cell r="C199">
            <v>110939.5778627693</v>
          </cell>
          <cell r="D199">
            <v>240742.78076170932</v>
          </cell>
          <cell r="E199">
            <v>492550.7181426189</v>
          </cell>
          <cell r="F199">
            <v>598480.7535513584</v>
          </cell>
          <cell r="G199">
            <v>173772.47573429567</v>
          </cell>
          <cell r="H199">
            <v>36965.898848144345</v>
          </cell>
          <cell r="I199">
            <v>765306.1326346779</v>
          </cell>
          <cell r="J199">
            <v>277811.6605171631</v>
          </cell>
          <cell r="K199">
            <v>266042.188401303</v>
          </cell>
          <cell r="L199">
            <v>568324.7628834996</v>
          </cell>
          <cell r="M199">
            <v>211449.77498023713</v>
          </cell>
          <cell r="N199">
            <v>453629.52163549396</v>
          </cell>
          <cell r="O199">
            <v>0</v>
          </cell>
          <cell r="P199">
            <v>0</v>
          </cell>
          <cell r="Q199">
            <v>94100.2669978299</v>
          </cell>
          <cell r="R199">
            <v>4322146.6458232375</v>
          </cell>
        </row>
        <row r="200">
          <cell r="A200">
            <v>2018</v>
          </cell>
          <cell r="B200">
            <v>32318.14394481476</v>
          </cell>
          <cell r="C200">
            <v>113801.87601800008</v>
          </cell>
          <cell r="D200">
            <v>245307.8458251851</v>
          </cell>
          <cell r="E200">
            <v>497430.36132117047</v>
          </cell>
          <cell r="F200">
            <v>602711.6496806382</v>
          </cell>
          <cell r="G200">
            <v>177652.84871215365</v>
          </cell>
          <cell r="H200">
            <v>37693.55708548971</v>
          </cell>
          <cell r="I200">
            <v>772581.5603542344</v>
          </cell>
          <cell r="J200">
            <v>278868.04889359337</v>
          </cell>
          <cell r="K200">
            <v>271842.28743474494</v>
          </cell>
          <cell r="L200">
            <v>572578.4097904579</v>
          </cell>
          <cell r="M200">
            <v>212808.58956192355</v>
          </cell>
          <cell r="N200">
            <v>458518.4817717851</v>
          </cell>
          <cell r="O200">
            <v>0</v>
          </cell>
          <cell r="P200">
            <v>0</v>
          </cell>
          <cell r="Q200">
            <v>94744.03924764905</v>
          </cell>
          <cell r="R200">
            <v>4368857.69964184</v>
          </cell>
        </row>
        <row r="201">
          <cell r="A201">
            <v>2019</v>
          </cell>
          <cell r="B201">
            <v>32606.15501749282</v>
          </cell>
          <cell r="C201">
            <v>116664.17417323086</v>
          </cell>
          <cell r="D201">
            <v>249872.91088866087</v>
          </cell>
          <cell r="E201">
            <v>502310.00449972204</v>
          </cell>
          <cell r="F201">
            <v>606942.5458099181</v>
          </cell>
          <cell r="G201">
            <v>181533.22169001162</v>
          </cell>
          <cell r="H201">
            <v>38421.21532283507</v>
          </cell>
          <cell r="I201">
            <v>779856.9880737909</v>
          </cell>
          <cell r="J201">
            <v>279924.4372700236</v>
          </cell>
          <cell r="K201">
            <v>277642.38646818686</v>
          </cell>
          <cell r="L201">
            <v>576832.0566974162</v>
          </cell>
          <cell r="M201">
            <v>214167.40414360998</v>
          </cell>
          <cell r="N201">
            <v>463407.4419080763</v>
          </cell>
          <cell r="O201">
            <v>0</v>
          </cell>
          <cell r="P201">
            <v>0</v>
          </cell>
          <cell r="Q201">
            <v>95387.81149746821</v>
          </cell>
          <cell r="R201">
            <v>4415568.7534604445</v>
          </cell>
        </row>
        <row r="202">
          <cell r="A202">
            <v>2020</v>
          </cell>
          <cell r="B202">
            <v>32894.16609017086</v>
          </cell>
          <cell r="C202">
            <v>119526.47232846168</v>
          </cell>
          <cell r="D202">
            <v>254437.9759521366</v>
          </cell>
          <cell r="E202">
            <v>507189.6476782733</v>
          </cell>
          <cell r="F202">
            <v>611173.4419391984</v>
          </cell>
          <cell r="G202">
            <v>185413.59466786945</v>
          </cell>
          <cell r="H202">
            <v>39148.87356018042</v>
          </cell>
          <cell r="I202">
            <v>787132.4157933467</v>
          </cell>
          <cell r="J202">
            <v>280980.82564645424</v>
          </cell>
          <cell r="K202">
            <v>283442.48550162895</v>
          </cell>
          <cell r="L202">
            <v>581085.7036043742</v>
          </cell>
          <cell r="M202">
            <v>215526.21872529652</v>
          </cell>
          <cell r="N202">
            <v>468296.4020443676</v>
          </cell>
          <cell r="O202">
            <v>0</v>
          </cell>
          <cell r="P202">
            <v>0</v>
          </cell>
          <cell r="Q202">
            <v>96031.58374728743</v>
          </cell>
          <cell r="R202">
            <v>4462279.807279046</v>
          </cell>
        </row>
        <row r="203">
          <cell r="A203">
            <v>2021</v>
          </cell>
          <cell r="B203">
            <v>33096.50852552669</v>
          </cell>
          <cell r="C203">
            <v>121931.55771728836</v>
          </cell>
          <cell r="D203">
            <v>258687.22247934455</v>
          </cell>
          <cell r="E203">
            <v>511645.5948908167</v>
          </cell>
          <cell r="F203">
            <v>612957.3334475183</v>
          </cell>
          <cell r="G203">
            <v>188308.27622744246</v>
          </cell>
          <cell r="H203">
            <v>39934.59690447328</v>
          </cell>
          <cell r="I203">
            <v>788770.0377895812</v>
          </cell>
          <cell r="J203">
            <v>281444.38984864106</v>
          </cell>
          <cell r="K203">
            <v>288015.842662174</v>
          </cell>
          <cell r="L203">
            <v>582043.2386245154</v>
          </cell>
          <cell r="M203">
            <v>215881.3709875325</v>
          </cell>
          <cell r="N203">
            <v>472044.791184921</v>
          </cell>
          <cell r="O203">
            <v>0</v>
          </cell>
          <cell r="P203">
            <v>0</v>
          </cell>
          <cell r="Q203">
            <v>96189.82822638452</v>
          </cell>
          <cell r="R203">
            <v>4490950.589516161</v>
          </cell>
        </row>
        <row r="204">
          <cell r="A204">
            <v>2022</v>
          </cell>
          <cell r="B204">
            <v>33298.85096088252</v>
          </cell>
          <cell r="C204">
            <v>124336.64310611505</v>
          </cell>
          <cell r="D204">
            <v>262936.46900655254</v>
          </cell>
          <cell r="E204">
            <v>516101.5421033601</v>
          </cell>
          <cell r="F204">
            <v>614741.2249558382</v>
          </cell>
          <cell r="G204">
            <v>191202.95778701548</v>
          </cell>
          <cell r="H204">
            <v>40720.32024876613</v>
          </cell>
          <cell r="I204">
            <v>790407.6597858157</v>
          </cell>
          <cell r="J204">
            <v>281907.9540508279</v>
          </cell>
          <cell r="K204">
            <v>292589.1998227191</v>
          </cell>
          <cell r="L204">
            <v>583000.7736446565</v>
          </cell>
          <cell r="M204">
            <v>216236.52324976845</v>
          </cell>
          <cell r="N204">
            <v>475793.18032547436</v>
          </cell>
          <cell r="O204">
            <v>0</v>
          </cell>
          <cell r="P204">
            <v>0</v>
          </cell>
          <cell r="Q204">
            <v>96348.07270548161</v>
          </cell>
          <cell r="R204">
            <v>4519621.3717532735</v>
          </cell>
        </row>
        <row r="205">
          <cell r="A205">
            <v>2023</v>
          </cell>
          <cell r="B205">
            <v>33501.19339623835</v>
          </cell>
          <cell r="C205">
            <v>126741.72849494174</v>
          </cell>
          <cell r="D205">
            <v>267185.7155337605</v>
          </cell>
          <cell r="E205">
            <v>520557.4893159035</v>
          </cell>
          <cell r="F205">
            <v>616525.116464158</v>
          </cell>
          <cell r="G205">
            <v>194097.6393465885</v>
          </cell>
          <cell r="H205">
            <v>41506.04359305899</v>
          </cell>
          <cell r="I205">
            <v>792045.2817820503</v>
          </cell>
          <cell r="J205">
            <v>282371.5182530147</v>
          </cell>
          <cell r="K205">
            <v>297162.55698326416</v>
          </cell>
          <cell r="L205">
            <v>583958.3086647977</v>
          </cell>
          <cell r="M205">
            <v>216591.6755120044</v>
          </cell>
          <cell r="N205">
            <v>479541.5694660277</v>
          </cell>
          <cell r="O205">
            <v>0</v>
          </cell>
          <cell r="P205">
            <v>0</v>
          </cell>
          <cell r="Q205">
            <v>96506.3171845787</v>
          </cell>
          <cell r="R205">
            <v>4548292.153990387</v>
          </cell>
        </row>
        <row r="206">
          <cell r="A206">
            <v>2024</v>
          </cell>
          <cell r="B206">
            <v>33703.53583159418</v>
          </cell>
          <cell r="C206">
            <v>129146.81388376842</v>
          </cell>
          <cell r="D206">
            <v>271434.96206096845</v>
          </cell>
          <cell r="E206">
            <v>525013.4365284469</v>
          </cell>
          <cell r="F206">
            <v>618309.0079724779</v>
          </cell>
          <cell r="G206">
            <v>196992.3209061615</v>
          </cell>
          <cell r="H206">
            <v>42291.766937351844</v>
          </cell>
          <cell r="I206">
            <v>793682.9037782848</v>
          </cell>
          <cell r="J206">
            <v>282835.08245520154</v>
          </cell>
          <cell r="K206">
            <v>301735.91414380923</v>
          </cell>
          <cell r="L206">
            <v>584915.8436849389</v>
          </cell>
          <cell r="M206">
            <v>216946.82777424037</v>
          </cell>
          <cell r="N206">
            <v>483289.9586065811</v>
          </cell>
          <cell r="O206">
            <v>0</v>
          </cell>
          <cell r="P206">
            <v>0</v>
          </cell>
          <cell r="Q206">
            <v>96664.56166367579</v>
          </cell>
          <cell r="R206">
            <v>4576962.9362275</v>
          </cell>
        </row>
        <row r="207">
          <cell r="A207">
            <v>2025</v>
          </cell>
          <cell r="B207">
            <v>33905.87826695001</v>
          </cell>
          <cell r="C207">
            <v>131551.8992725951</v>
          </cell>
          <cell r="D207">
            <v>275684.2085881764</v>
          </cell>
          <cell r="E207">
            <v>529469.3837409902</v>
          </cell>
          <cell r="F207">
            <v>620092.8994807978</v>
          </cell>
          <cell r="G207">
            <v>199887.00246573452</v>
          </cell>
          <cell r="H207">
            <v>43077.4902816447</v>
          </cell>
          <cell r="I207">
            <v>795320.5257745193</v>
          </cell>
          <cell r="J207">
            <v>283298.64665738837</v>
          </cell>
          <cell r="K207">
            <v>306309.2713043543</v>
          </cell>
          <cell r="L207">
            <v>585873.37870508</v>
          </cell>
          <cell r="M207">
            <v>217301.98003647634</v>
          </cell>
          <cell r="N207">
            <v>487038.34774713445</v>
          </cell>
          <cell r="O207">
            <v>0</v>
          </cell>
          <cell r="P207">
            <v>0</v>
          </cell>
          <cell r="Q207">
            <v>96822.80614277288</v>
          </cell>
          <cell r="R207">
            <v>4605633.718464613</v>
          </cell>
        </row>
        <row r="208">
          <cell r="A208">
            <v>2026</v>
          </cell>
          <cell r="B208">
            <v>34108.220702305836</v>
          </cell>
          <cell r="C208">
            <v>133956.98466142177</v>
          </cell>
          <cell r="D208">
            <v>279933.45511538436</v>
          </cell>
          <cell r="E208">
            <v>533925.3309535335</v>
          </cell>
          <cell r="F208">
            <v>621876.7909891177</v>
          </cell>
          <cell r="G208">
            <v>202781.68402530754</v>
          </cell>
          <cell r="H208">
            <v>43863.213625937555</v>
          </cell>
          <cell r="I208">
            <v>796958.1477707538</v>
          </cell>
          <cell r="J208">
            <v>283762.2108595752</v>
          </cell>
          <cell r="K208">
            <v>310882.6284648994</v>
          </cell>
          <cell r="L208">
            <v>586830.9137252212</v>
          </cell>
          <cell r="M208">
            <v>217657.1322987123</v>
          </cell>
          <cell r="N208">
            <v>490786.7368876878</v>
          </cell>
          <cell r="O208">
            <v>0</v>
          </cell>
          <cell r="P208">
            <v>0</v>
          </cell>
          <cell r="Q208">
            <v>96981.05062186997</v>
          </cell>
          <cell r="R208">
            <v>4634304.500701728</v>
          </cell>
        </row>
        <row r="209">
          <cell r="A209">
            <v>2027</v>
          </cell>
          <cell r="B209">
            <v>34310.563137661666</v>
          </cell>
          <cell r="C209">
            <v>136362.07005024844</v>
          </cell>
          <cell r="D209">
            <v>284182.7016425923</v>
          </cell>
          <cell r="E209">
            <v>538381.2781660769</v>
          </cell>
          <cell r="F209">
            <v>623660.6824974376</v>
          </cell>
          <cell r="G209">
            <v>205676.36558488055</v>
          </cell>
          <cell r="H209">
            <v>44648.93697023041</v>
          </cell>
          <cell r="I209">
            <v>798595.7697669883</v>
          </cell>
          <cell r="J209">
            <v>284225.775061762</v>
          </cell>
          <cell r="K209">
            <v>315455.98562544445</v>
          </cell>
          <cell r="L209">
            <v>587788.4487453623</v>
          </cell>
          <cell r="M209">
            <v>218012.28456094826</v>
          </cell>
          <cell r="N209">
            <v>494535.1260282412</v>
          </cell>
          <cell r="O209">
            <v>0</v>
          </cell>
          <cell r="P209">
            <v>0</v>
          </cell>
          <cell r="Q209">
            <v>97139.29510096707</v>
          </cell>
          <cell r="R209">
            <v>4662975.282938842</v>
          </cell>
        </row>
        <row r="210">
          <cell r="A210">
            <v>2028</v>
          </cell>
          <cell r="B210">
            <v>34512.905573017495</v>
          </cell>
          <cell r="C210">
            <v>138767.1554390751</v>
          </cell>
          <cell r="D210">
            <v>288431.9481698003</v>
          </cell>
          <cell r="E210">
            <v>542837.2253786202</v>
          </cell>
          <cell r="F210">
            <v>625444.5740057575</v>
          </cell>
          <cell r="G210">
            <v>208571.04714445357</v>
          </cell>
          <cell r="H210">
            <v>45434.660314523266</v>
          </cell>
          <cell r="I210">
            <v>800233.3917632229</v>
          </cell>
          <cell r="J210">
            <v>284689.33926394884</v>
          </cell>
          <cell r="K210">
            <v>320029.3427859895</v>
          </cell>
          <cell r="L210">
            <v>588745.9837655035</v>
          </cell>
          <cell r="M210">
            <v>218367.43682318422</v>
          </cell>
          <cell r="N210">
            <v>498283.51516879455</v>
          </cell>
          <cell r="O210">
            <v>0</v>
          </cell>
          <cell r="P210">
            <v>0</v>
          </cell>
          <cell r="Q210">
            <v>97297.53958006416</v>
          </cell>
          <cell r="R210">
            <v>4691646.065175954</v>
          </cell>
        </row>
        <row r="211">
          <cell r="A211">
            <v>2029</v>
          </cell>
          <cell r="B211">
            <v>34715.248008373324</v>
          </cell>
          <cell r="C211">
            <v>141172.24082790178</v>
          </cell>
          <cell r="D211">
            <v>292681.19469700824</v>
          </cell>
          <cell r="E211">
            <v>547293.1725911635</v>
          </cell>
          <cell r="F211">
            <v>627228.4655140773</v>
          </cell>
          <cell r="G211">
            <v>211465.72870402658</v>
          </cell>
          <cell r="H211">
            <v>46220.38365881612</v>
          </cell>
          <cell r="I211">
            <v>801871.0137594574</v>
          </cell>
          <cell r="J211">
            <v>285152.9034661357</v>
          </cell>
          <cell r="K211">
            <v>324602.6999465346</v>
          </cell>
          <cell r="L211">
            <v>589703.5187856447</v>
          </cell>
          <cell r="M211">
            <v>218722.5890854202</v>
          </cell>
          <cell r="N211">
            <v>502031.9043093479</v>
          </cell>
          <cell r="O211">
            <v>0</v>
          </cell>
          <cell r="P211">
            <v>0</v>
          </cell>
          <cell r="Q211">
            <v>97455.78405916125</v>
          </cell>
          <cell r="R211">
            <v>4720316.84741307</v>
          </cell>
        </row>
        <row r="212">
          <cell r="A212">
            <v>2030</v>
          </cell>
          <cell r="B212">
            <v>34917.590443729154</v>
          </cell>
          <cell r="C212">
            <v>143577.32621672846</v>
          </cell>
          <cell r="D212">
            <v>296930.4412242162</v>
          </cell>
          <cell r="E212">
            <v>551749.1198037069</v>
          </cell>
          <cell r="F212">
            <v>629012.3570223972</v>
          </cell>
          <cell r="G212">
            <v>214360.4102635996</v>
          </cell>
          <cell r="H212">
            <v>47006.10700310898</v>
          </cell>
          <cell r="I212">
            <v>803508.6357556919</v>
          </cell>
          <cell r="J212">
            <v>285616.4676683225</v>
          </cell>
          <cell r="K212">
            <v>329176.05710707966</v>
          </cell>
          <cell r="L212">
            <v>590661.0538057858</v>
          </cell>
          <cell r="M212">
            <v>219077.74134765615</v>
          </cell>
          <cell r="N212">
            <v>505780.2934499013</v>
          </cell>
          <cell r="O212">
            <v>0</v>
          </cell>
          <cell r="P212">
            <v>0</v>
          </cell>
          <cell r="Q212">
            <v>97614.02853825834</v>
          </cell>
          <cell r="R212">
            <v>4748987.629650183</v>
          </cell>
        </row>
        <row r="213">
          <cell r="A213">
            <v>2031</v>
          </cell>
          <cell r="B213">
            <v>35119.93287908498</v>
          </cell>
          <cell r="C213">
            <v>145982.41160555513</v>
          </cell>
          <cell r="D213">
            <v>301179.68775142415</v>
          </cell>
          <cell r="E213">
            <v>556205.0670162502</v>
          </cell>
          <cell r="F213">
            <v>630796.2485307171</v>
          </cell>
          <cell r="G213">
            <v>217255.0918231726</v>
          </cell>
          <cell r="H213">
            <v>47791.83034740183</v>
          </cell>
          <cell r="I213">
            <v>805146.2577519264</v>
          </cell>
          <cell r="J213">
            <v>286080.0318705093</v>
          </cell>
          <cell r="K213">
            <v>333749.4142676247</v>
          </cell>
          <cell r="L213">
            <v>591618.588825927</v>
          </cell>
          <cell r="M213">
            <v>219432.8936098921</v>
          </cell>
          <cell r="N213">
            <v>509528.68259045464</v>
          </cell>
          <cell r="O213">
            <v>0</v>
          </cell>
          <cell r="P213">
            <v>0</v>
          </cell>
          <cell r="Q213">
            <v>97772.27301735543</v>
          </cell>
          <cell r="R213">
            <v>4777658.411887296</v>
          </cell>
        </row>
        <row r="214">
          <cell r="A214">
            <v>2032</v>
          </cell>
          <cell r="B214">
            <v>35322.27531444081</v>
          </cell>
          <cell r="C214">
            <v>148387.4969943818</v>
          </cell>
          <cell r="D214">
            <v>305428.9342786321</v>
          </cell>
          <cell r="E214">
            <v>560661.0142287936</v>
          </cell>
          <cell r="F214">
            <v>632580.140039037</v>
          </cell>
          <cell r="G214">
            <v>220149.77338274562</v>
          </cell>
          <cell r="H214">
            <v>48577.55369169469</v>
          </cell>
          <cell r="I214">
            <v>806783.879748161</v>
          </cell>
          <cell r="J214">
            <v>286543.59607269615</v>
          </cell>
          <cell r="K214">
            <v>338322.7714281698</v>
          </cell>
          <cell r="L214">
            <v>592576.1238460682</v>
          </cell>
          <cell r="M214">
            <v>219788.04587212807</v>
          </cell>
          <cell r="N214">
            <v>513277.071731008</v>
          </cell>
          <cell r="O214">
            <v>0</v>
          </cell>
          <cell r="P214">
            <v>0</v>
          </cell>
          <cell r="Q214">
            <v>97930.51749645252</v>
          </cell>
          <cell r="R214">
            <v>4806329.194124409</v>
          </cell>
        </row>
        <row r="215">
          <cell r="A215">
            <v>2033</v>
          </cell>
          <cell r="B215">
            <v>35524.61774979664</v>
          </cell>
          <cell r="C215">
            <v>150792.58238320847</v>
          </cell>
          <cell r="D215">
            <v>309678.18080584006</v>
          </cell>
          <cell r="E215">
            <v>565116.9614413369</v>
          </cell>
          <cell r="F215">
            <v>634364.0315473569</v>
          </cell>
          <cell r="G215">
            <v>223044.45494231864</v>
          </cell>
          <cell r="H215">
            <v>49363.27703598754</v>
          </cell>
          <cell r="I215">
            <v>808421.5017443955</v>
          </cell>
          <cell r="J215">
            <v>287007.160274883</v>
          </cell>
          <cell r="K215">
            <v>342896.12858871487</v>
          </cell>
          <cell r="L215">
            <v>593533.6588662093</v>
          </cell>
          <cell r="M215">
            <v>220143.19813436404</v>
          </cell>
          <cell r="N215">
            <v>517025.4608715614</v>
          </cell>
          <cell r="O215">
            <v>0</v>
          </cell>
          <cell r="P215">
            <v>0</v>
          </cell>
          <cell r="Q215">
            <v>98088.76197554961</v>
          </cell>
          <cell r="R215">
            <v>4834999.976361522</v>
          </cell>
        </row>
        <row r="216">
          <cell r="A216">
            <v>2034</v>
          </cell>
          <cell r="B216">
            <v>35726.96018515247</v>
          </cell>
          <cell r="C216">
            <v>153197.66777203514</v>
          </cell>
          <cell r="D216">
            <v>313927.427333048</v>
          </cell>
          <cell r="E216">
            <v>569572.9086538802</v>
          </cell>
          <cell r="F216">
            <v>636147.9230556767</v>
          </cell>
          <cell r="G216">
            <v>225939.13650189165</v>
          </cell>
          <cell r="H216">
            <v>50149.0003802804</v>
          </cell>
          <cell r="I216">
            <v>810059.12374063</v>
          </cell>
          <cell r="J216">
            <v>287470.7244770698</v>
          </cell>
          <cell r="K216">
            <v>347469.48574925994</v>
          </cell>
          <cell r="L216">
            <v>594491.1938863505</v>
          </cell>
          <cell r="M216">
            <v>220498.3503966</v>
          </cell>
          <cell r="N216">
            <v>520773.85001211474</v>
          </cell>
          <cell r="O216">
            <v>0</v>
          </cell>
          <cell r="P216">
            <v>0</v>
          </cell>
          <cell r="Q216">
            <v>98247.0064546467</v>
          </cell>
          <cell r="R216">
            <v>4863670.758598637</v>
          </cell>
        </row>
        <row r="217">
          <cell r="A217">
            <v>2035</v>
          </cell>
          <cell r="B217">
            <v>35929.3026205083</v>
          </cell>
          <cell r="C217">
            <v>155602.75316086182</v>
          </cell>
          <cell r="D217">
            <v>318176.673860256</v>
          </cell>
          <cell r="E217">
            <v>574028.8558664236</v>
          </cell>
          <cell r="F217">
            <v>637931.8145639966</v>
          </cell>
          <cell r="G217">
            <v>228833.81806146467</v>
          </cell>
          <cell r="H217">
            <v>50934.723724573254</v>
          </cell>
          <cell r="I217">
            <v>811696.7457368645</v>
          </cell>
          <cell r="J217">
            <v>287934.2886792566</v>
          </cell>
          <cell r="K217">
            <v>352042.842909805</v>
          </cell>
          <cell r="L217">
            <v>595448.7289064917</v>
          </cell>
          <cell r="M217">
            <v>220853.50265883596</v>
          </cell>
          <cell r="N217">
            <v>524522.2391526682</v>
          </cell>
          <cell r="O217">
            <v>0</v>
          </cell>
          <cell r="P217">
            <v>0</v>
          </cell>
          <cell r="Q217">
            <v>98405.2509337438</v>
          </cell>
          <cell r="R217">
            <v>4892341.54083575</v>
          </cell>
        </row>
        <row r="218">
          <cell r="A218">
            <v>2036</v>
          </cell>
          <cell r="B218">
            <v>36131.64505586413</v>
          </cell>
          <cell r="C218">
            <v>158007.8385496885</v>
          </cell>
          <cell r="D218">
            <v>322425.92038746394</v>
          </cell>
          <cell r="E218">
            <v>578484.8030789669</v>
          </cell>
          <cell r="F218">
            <v>639715.7060723165</v>
          </cell>
          <cell r="G218">
            <v>231728.49962103768</v>
          </cell>
          <cell r="H218">
            <v>51720.44706886611</v>
          </cell>
          <cell r="I218">
            <v>813334.367733099</v>
          </cell>
          <cell r="J218">
            <v>288397.85288144345</v>
          </cell>
          <cell r="K218">
            <v>356616.2000703501</v>
          </cell>
          <cell r="L218">
            <v>596406.2639266328</v>
          </cell>
          <cell r="M218">
            <v>221208.65492107192</v>
          </cell>
          <cell r="N218">
            <v>528270.6282932216</v>
          </cell>
          <cell r="O218">
            <v>0</v>
          </cell>
          <cell r="P218">
            <v>0</v>
          </cell>
          <cell r="Q218">
            <v>98563.49541284089</v>
          </cell>
          <cell r="R218">
            <v>4921012.323072864</v>
          </cell>
        </row>
        <row r="219">
          <cell r="A219">
            <v>2037</v>
          </cell>
          <cell r="B219">
            <v>36333.98749121996</v>
          </cell>
          <cell r="C219">
            <v>160412.92393851516</v>
          </cell>
          <cell r="D219">
            <v>326675.1669146719</v>
          </cell>
          <cell r="E219">
            <v>582940.7502915103</v>
          </cell>
          <cell r="F219">
            <v>641499.5975806364</v>
          </cell>
          <cell r="G219">
            <v>234623.1811806107</v>
          </cell>
          <cell r="H219">
            <v>52506.170413158965</v>
          </cell>
          <cell r="I219">
            <v>814971.9897293336</v>
          </cell>
          <cell r="J219">
            <v>288861.4170836303</v>
          </cell>
          <cell r="K219">
            <v>361189.55723089515</v>
          </cell>
          <cell r="L219">
            <v>597363.798946774</v>
          </cell>
          <cell r="M219">
            <v>221563.8071833079</v>
          </cell>
          <cell r="N219">
            <v>532019.017433775</v>
          </cell>
          <cell r="O219">
            <v>0</v>
          </cell>
          <cell r="P219">
            <v>0</v>
          </cell>
          <cell r="Q219">
            <v>98721.73989193798</v>
          </cell>
          <cell r="R219">
            <v>4949683.105309977</v>
          </cell>
        </row>
        <row r="220">
          <cell r="A220">
            <v>2038</v>
          </cell>
          <cell r="B220">
            <v>36536.32992657579</v>
          </cell>
          <cell r="C220">
            <v>162818.00932734183</v>
          </cell>
          <cell r="D220">
            <v>330924.41344187985</v>
          </cell>
          <cell r="E220">
            <v>587396.6975040536</v>
          </cell>
          <cell r="F220">
            <v>643283.4890889563</v>
          </cell>
          <cell r="G220">
            <v>237517.86274018371</v>
          </cell>
          <cell r="H220">
            <v>53291.89375745182</v>
          </cell>
          <cell r="I220">
            <v>816609.6117255681</v>
          </cell>
          <cell r="J220">
            <v>289324.9812858171</v>
          </cell>
          <cell r="K220">
            <v>365762.9143914402</v>
          </cell>
          <cell r="L220">
            <v>598321.3339669151</v>
          </cell>
          <cell r="M220">
            <v>221918.95944554385</v>
          </cell>
          <cell r="N220">
            <v>535767.4065743284</v>
          </cell>
          <cell r="O220">
            <v>0</v>
          </cell>
          <cell r="P220">
            <v>0</v>
          </cell>
          <cell r="Q220">
            <v>98879.98437103507</v>
          </cell>
          <cell r="R220">
            <v>4978353.887547091</v>
          </cell>
        </row>
        <row r="221">
          <cell r="A221">
            <v>2039</v>
          </cell>
          <cell r="B221">
            <v>36738.67236193162</v>
          </cell>
          <cell r="C221">
            <v>165223.0947161685</v>
          </cell>
          <cell r="D221">
            <v>335173.6599690878</v>
          </cell>
          <cell r="E221">
            <v>591852.6447165969</v>
          </cell>
          <cell r="F221">
            <v>645067.3805972761</v>
          </cell>
          <cell r="G221">
            <v>240412.54429975673</v>
          </cell>
          <cell r="H221">
            <v>54077.617101744676</v>
          </cell>
          <cell r="I221">
            <v>818247.2337218026</v>
          </cell>
          <cell r="J221">
            <v>289788.54548800393</v>
          </cell>
          <cell r="K221">
            <v>370336.2715519853</v>
          </cell>
          <cell r="L221">
            <v>599278.8689870563</v>
          </cell>
          <cell r="M221">
            <v>222274.1117077798</v>
          </cell>
          <cell r="N221">
            <v>539515.7957148819</v>
          </cell>
          <cell r="O221">
            <v>0</v>
          </cell>
          <cell r="P221">
            <v>0</v>
          </cell>
          <cell r="Q221">
            <v>99038.22885013216</v>
          </cell>
          <cell r="R221">
            <v>5007024.669784205</v>
          </cell>
        </row>
        <row r="222">
          <cell r="A222">
            <v>2040</v>
          </cell>
          <cell r="B222">
            <v>36941.01479728745</v>
          </cell>
          <cell r="C222">
            <v>167628.18010499518</v>
          </cell>
          <cell r="D222">
            <v>339422.90649629576</v>
          </cell>
          <cell r="E222">
            <v>596308.5919291403</v>
          </cell>
          <cell r="F222">
            <v>646851.272105596</v>
          </cell>
          <cell r="G222">
            <v>243307.22585932974</v>
          </cell>
          <cell r="H222">
            <v>54863.34044603753</v>
          </cell>
          <cell r="I222">
            <v>819884.8557180371</v>
          </cell>
          <cell r="J222">
            <v>290252.10969019076</v>
          </cell>
          <cell r="K222">
            <v>374909.62871253036</v>
          </cell>
          <cell r="L222">
            <v>600236.4040071975</v>
          </cell>
          <cell r="M222">
            <v>222629.26397001577</v>
          </cell>
          <cell r="N222">
            <v>543264.1848554353</v>
          </cell>
          <cell r="O222">
            <v>0</v>
          </cell>
          <cell r="P222">
            <v>0</v>
          </cell>
          <cell r="Q222">
            <v>99196.47332922925</v>
          </cell>
          <cell r="R222">
            <v>5035695.452021318</v>
          </cell>
        </row>
        <row r="223">
          <cell r="A223">
            <v>2041</v>
          </cell>
          <cell r="B223">
            <v>37143.35723264328</v>
          </cell>
          <cell r="C223">
            <v>170033.26549382185</v>
          </cell>
          <cell r="D223">
            <v>343672.1530235037</v>
          </cell>
          <cell r="E223">
            <v>600764.5391416836</v>
          </cell>
          <cell r="F223">
            <v>648635.1636139159</v>
          </cell>
          <cell r="G223">
            <v>246201.90741890276</v>
          </cell>
          <cell r="H223">
            <v>55649.06379033039</v>
          </cell>
          <cell r="I223">
            <v>821522.4777142716</v>
          </cell>
          <cell r="J223">
            <v>290715.6738923776</v>
          </cell>
          <cell r="K223">
            <v>379482.98587307543</v>
          </cell>
          <cell r="L223">
            <v>601193.9390273386</v>
          </cell>
          <cell r="M223">
            <v>222984.41623225174</v>
          </cell>
          <cell r="N223">
            <v>547012.5739959887</v>
          </cell>
          <cell r="O223">
            <v>0</v>
          </cell>
          <cell r="P223">
            <v>0</v>
          </cell>
          <cell r="Q223">
            <v>99354.71780832634</v>
          </cell>
          <cell r="R223">
            <v>5064366.234258431</v>
          </cell>
        </row>
        <row r="224">
          <cell r="A224">
            <v>2042</v>
          </cell>
          <cell r="B224">
            <v>37345.699667999106</v>
          </cell>
          <cell r="C224">
            <v>172438.35088264852</v>
          </cell>
          <cell r="D224">
            <v>347921.3995507117</v>
          </cell>
          <cell r="E224">
            <v>605220.486354227</v>
          </cell>
          <cell r="F224">
            <v>650419.0551222358</v>
          </cell>
          <cell r="G224">
            <v>249096.58897847577</v>
          </cell>
          <cell r="H224">
            <v>56434.78713462324</v>
          </cell>
          <cell r="I224">
            <v>823160.0997105062</v>
          </cell>
          <cell r="J224">
            <v>291179.2380945644</v>
          </cell>
          <cell r="K224">
            <v>384056.3430336205</v>
          </cell>
          <cell r="L224">
            <v>602151.4740474798</v>
          </cell>
          <cell r="M224">
            <v>223339.5684944877</v>
          </cell>
          <cell r="N224">
            <v>550760.9631365421</v>
          </cell>
          <cell r="O224">
            <v>0</v>
          </cell>
          <cell r="P224">
            <v>0</v>
          </cell>
          <cell r="Q224">
            <v>99512.96228742343</v>
          </cell>
          <cell r="R224">
            <v>5093037.016495545</v>
          </cell>
        </row>
        <row r="225">
          <cell r="A225">
            <v>2043</v>
          </cell>
          <cell r="B225">
            <v>37548.042103354936</v>
          </cell>
          <cell r="C225">
            <v>174843.4362714752</v>
          </cell>
          <cell r="D225">
            <v>352170.64607791963</v>
          </cell>
          <cell r="E225">
            <v>609676.4335667703</v>
          </cell>
          <cell r="F225">
            <v>652202.9466305557</v>
          </cell>
          <cell r="G225">
            <v>251991.2705380488</v>
          </cell>
          <cell r="H225">
            <v>57220.5104789161</v>
          </cell>
          <cell r="I225">
            <v>824797.7217067407</v>
          </cell>
          <cell r="J225">
            <v>291642.80229675124</v>
          </cell>
          <cell r="K225">
            <v>388629.7001941656</v>
          </cell>
          <cell r="L225">
            <v>603109.009067621</v>
          </cell>
          <cell r="M225">
            <v>223694.72075672366</v>
          </cell>
          <cell r="N225">
            <v>554509.3522770955</v>
          </cell>
          <cell r="O225">
            <v>0</v>
          </cell>
          <cell r="P225">
            <v>0</v>
          </cell>
          <cell r="Q225">
            <v>99671.20676652052</v>
          </cell>
          <cell r="R225">
            <v>5121707.798732658</v>
          </cell>
        </row>
        <row r="226">
          <cell r="A226">
            <v>2044</v>
          </cell>
          <cell r="B226">
            <v>37750.384538710765</v>
          </cell>
          <cell r="C226">
            <v>177248.52166030186</v>
          </cell>
          <cell r="D226">
            <v>356419.8926051276</v>
          </cell>
          <cell r="E226">
            <v>614132.3807793136</v>
          </cell>
          <cell r="F226">
            <v>653986.8381388756</v>
          </cell>
          <cell r="G226">
            <v>254885.9520976218</v>
          </cell>
          <cell r="H226">
            <v>58006.23382320895</v>
          </cell>
          <cell r="I226">
            <v>826435.3437029752</v>
          </cell>
          <cell r="J226">
            <v>292106.36649893806</v>
          </cell>
          <cell r="K226">
            <v>393203.05735471065</v>
          </cell>
          <cell r="L226">
            <v>604066.5440877621</v>
          </cell>
          <cell r="M226">
            <v>224049.87301895962</v>
          </cell>
          <cell r="N226">
            <v>558257.741417649</v>
          </cell>
          <cell r="O226">
            <v>0</v>
          </cell>
          <cell r="P226">
            <v>0</v>
          </cell>
          <cell r="Q226">
            <v>99829.45124561762</v>
          </cell>
          <cell r="R226">
            <v>5150378.580969773</v>
          </cell>
        </row>
        <row r="227">
          <cell r="A227">
            <v>2045</v>
          </cell>
          <cell r="B227">
            <v>37952.726974066594</v>
          </cell>
          <cell r="C227">
            <v>179653.60704912854</v>
          </cell>
          <cell r="D227">
            <v>360669.13913233555</v>
          </cell>
          <cell r="E227">
            <v>618588.327991857</v>
          </cell>
          <cell r="F227">
            <v>655770.7296471954</v>
          </cell>
          <cell r="G227">
            <v>257780.63365719482</v>
          </cell>
          <cell r="H227">
            <v>58791.95716750181</v>
          </cell>
          <cell r="I227">
            <v>828072.9656992097</v>
          </cell>
          <cell r="J227">
            <v>292569.9307011249</v>
          </cell>
          <cell r="K227">
            <v>397776.4145152557</v>
          </cell>
          <cell r="L227">
            <v>605024.0791079033</v>
          </cell>
          <cell r="M227">
            <v>224405.0252811956</v>
          </cell>
          <cell r="N227">
            <v>562006.1305582024</v>
          </cell>
          <cell r="O227">
            <v>0</v>
          </cell>
          <cell r="P227">
            <v>0</v>
          </cell>
          <cell r="Q227">
            <v>99987.69572471471</v>
          </cell>
          <cell r="R227">
            <v>5179049.363206886</v>
          </cell>
        </row>
        <row r="228">
          <cell r="A228">
            <v>2046</v>
          </cell>
          <cell r="B228">
            <v>38155.06940942242</v>
          </cell>
          <cell r="C228">
            <v>182058.6924379552</v>
          </cell>
          <cell r="D228">
            <v>364918.3856595435</v>
          </cell>
          <cell r="E228">
            <v>623044.2752044003</v>
          </cell>
          <cell r="F228">
            <v>657554.6211555153</v>
          </cell>
          <cell r="G228">
            <v>260675.31521676783</v>
          </cell>
          <cell r="H228">
            <v>59577.680511794664</v>
          </cell>
          <cell r="I228">
            <v>829710.5876954442</v>
          </cell>
          <cell r="J228">
            <v>293033.4949033117</v>
          </cell>
          <cell r="K228">
            <v>402349.7716758008</v>
          </cell>
          <cell r="L228">
            <v>605981.6141280445</v>
          </cell>
          <cell r="M228">
            <v>224760.17754343155</v>
          </cell>
          <cell r="N228">
            <v>565754.5196987558</v>
          </cell>
          <cell r="O228">
            <v>0</v>
          </cell>
          <cell r="P228">
            <v>0</v>
          </cell>
          <cell r="Q228">
            <v>100145.9402038118</v>
          </cell>
          <cell r="R228">
            <v>5207720.145443999</v>
          </cell>
        </row>
        <row r="229">
          <cell r="A229">
            <v>2047</v>
          </cell>
          <cell r="B229">
            <v>38357.41184477825</v>
          </cell>
          <cell r="C229">
            <v>184463.77782678188</v>
          </cell>
          <cell r="D229">
            <v>369167.63218675146</v>
          </cell>
          <cell r="E229">
            <v>627500.2224169436</v>
          </cell>
          <cell r="F229">
            <v>659338.5126638352</v>
          </cell>
          <cell r="G229">
            <v>263569.9967763408</v>
          </cell>
          <cell r="H229">
            <v>60363.40385608752</v>
          </cell>
          <cell r="I229">
            <v>831348.2096916788</v>
          </cell>
          <cell r="J229">
            <v>293497.05910549854</v>
          </cell>
          <cell r="K229">
            <v>406923.12883634586</v>
          </cell>
          <cell r="L229">
            <v>606939.1491481856</v>
          </cell>
          <cell r="M229">
            <v>225115.3298056675</v>
          </cell>
          <cell r="N229">
            <v>569502.9088393092</v>
          </cell>
          <cell r="O229">
            <v>0</v>
          </cell>
          <cell r="P229">
            <v>0</v>
          </cell>
          <cell r="Q229">
            <v>100304.18468290889</v>
          </cell>
          <cell r="R229">
            <v>5236390.927681113</v>
          </cell>
        </row>
        <row r="230">
          <cell r="A230">
            <v>2048</v>
          </cell>
          <cell r="B230">
            <v>38559.75428013408</v>
          </cell>
          <cell r="C230">
            <v>186868.86321560855</v>
          </cell>
          <cell r="D230">
            <v>373416.8787139594</v>
          </cell>
          <cell r="E230">
            <v>631956.169629487</v>
          </cell>
          <cell r="F230">
            <v>661122.4041721551</v>
          </cell>
          <cell r="G230">
            <v>266464.6783359138</v>
          </cell>
          <cell r="H230">
            <v>61149.127200380375</v>
          </cell>
          <cell r="I230">
            <v>832985.8316879133</v>
          </cell>
          <cell r="J230">
            <v>293960.62330768537</v>
          </cell>
          <cell r="K230">
            <v>411496.48599689093</v>
          </cell>
          <cell r="L230">
            <v>607896.6841683268</v>
          </cell>
          <cell r="M230">
            <v>225470.48206790347</v>
          </cell>
          <cell r="N230">
            <v>573251.2979798627</v>
          </cell>
          <cell r="O230">
            <v>0</v>
          </cell>
          <cell r="P230">
            <v>0</v>
          </cell>
          <cell r="Q230">
            <v>100462.42916200598</v>
          </cell>
          <cell r="R230">
            <v>5265061.709918226</v>
          </cell>
        </row>
        <row r="231">
          <cell r="A231">
            <v>2049</v>
          </cell>
          <cell r="B231">
            <v>38762.09671548991</v>
          </cell>
          <cell r="C231">
            <v>189273.94860443522</v>
          </cell>
          <cell r="D231">
            <v>377666.1252411674</v>
          </cell>
          <cell r="E231">
            <v>636412.1168420303</v>
          </cell>
          <cell r="F231">
            <v>662906.295680475</v>
          </cell>
          <cell r="G231">
            <v>269359.3598954868</v>
          </cell>
          <cell r="H231">
            <v>61934.85054467323</v>
          </cell>
          <cell r="I231">
            <v>834623.4536841478</v>
          </cell>
          <cell r="J231">
            <v>294424.1875098722</v>
          </cell>
          <cell r="K231">
            <v>416069.843157436</v>
          </cell>
          <cell r="L231">
            <v>608854.219188468</v>
          </cell>
          <cell r="M231">
            <v>225825.63433013944</v>
          </cell>
          <cell r="N231">
            <v>576999.6871204161</v>
          </cell>
          <cell r="O231">
            <v>0</v>
          </cell>
          <cell r="P231">
            <v>0</v>
          </cell>
          <cell r="Q231">
            <v>100620.67364110307</v>
          </cell>
          <cell r="R231">
            <v>5293732.4921553405</v>
          </cell>
        </row>
        <row r="232">
          <cell r="A232">
            <v>2050</v>
          </cell>
          <cell r="B232">
            <v>38964.439150845676</v>
          </cell>
          <cell r="C232">
            <v>191679.03399326216</v>
          </cell>
          <cell r="D232">
            <v>381915.3717683757</v>
          </cell>
          <cell r="E232">
            <v>640868.0640545748</v>
          </cell>
          <cell r="F232">
            <v>664690.187188796</v>
          </cell>
          <cell r="G232">
            <v>272254.0414550596</v>
          </cell>
          <cell r="H232">
            <v>62720.573888966035</v>
          </cell>
          <cell r="I232">
            <v>836261.0756803832</v>
          </cell>
          <cell r="J232">
            <v>294887.75171205826</v>
          </cell>
          <cell r="K232">
            <v>420643.20031798177</v>
          </cell>
          <cell r="L232">
            <v>609811.7542086075</v>
          </cell>
          <cell r="M232">
            <v>226180.78659237517</v>
          </cell>
          <cell r="N232">
            <v>580748.0762609694</v>
          </cell>
          <cell r="O232">
            <v>0</v>
          </cell>
          <cell r="P232">
            <v>0</v>
          </cell>
          <cell r="Q232">
            <v>100778.9181202002</v>
          </cell>
          <cell r="R232">
            <v>5322403.274392455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wmccarthy@ucdavis.edu" TargetMode="External" /><Relationship Id="rId2" Type="http://schemas.openxmlformats.org/officeDocument/2006/relationships/hyperlink" Target="mailto:ccyang@ucdavis.edu"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Residential%20natural%20gas%20projections.xls"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1">
    <tabColor indexed="43"/>
  </sheetPr>
  <dimension ref="A1:N59"/>
  <sheetViews>
    <sheetView tabSelected="1" workbookViewId="0" topLeftCell="A1">
      <selection activeCell="J60" sqref="J60"/>
    </sheetView>
  </sheetViews>
  <sheetFormatPr defaultColWidth="11.421875" defaultRowHeight="12.75"/>
  <cols>
    <col min="1" max="3" width="9.140625" style="8" customWidth="1"/>
    <col min="4" max="4" width="9.28125" style="8" bestFit="1" customWidth="1"/>
    <col min="5" max="16384" width="9.140625" style="8" customWidth="1"/>
  </cols>
  <sheetData>
    <row r="1" ht="18">
      <c r="A1" s="70" t="s">
        <v>98</v>
      </c>
    </row>
    <row r="4" spans="2:4" ht="12">
      <c r="B4" s="18" t="s">
        <v>99</v>
      </c>
      <c r="D4" s="72" t="s">
        <v>100</v>
      </c>
    </row>
    <row r="6" spans="2:4" ht="12">
      <c r="B6" s="18" t="s">
        <v>101</v>
      </c>
      <c r="D6" s="8" t="s">
        <v>102</v>
      </c>
    </row>
    <row r="7" ht="12">
      <c r="D7" s="73" t="s">
        <v>103</v>
      </c>
    </row>
    <row r="8" ht="5.25" customHeight="1"/>
    <row r="9" ht="12">
      <c r="D9" s="8" t="s">
        <v>104</v>
      </c>
    </row>
    <row r="10" ht="12">
      <c r="D10" s="73" t="s">
        <v>105</v>
      </c>
    </row>
    <row r="12" spans="2:5" ht="12">
      <c r="B12" s="74" t="s">
        <v>106</v>
      </c>
      <c r="E12" s="8" t="s">
        <v>107</v>
      </c>
    </row>
    <row r="14" spans="2:4" ht="12">
      <c r="B14" s="21" t="s">
        <v>16</v>
      </c>
      <c r="C14" s="6"/>
      <c r="D14" s="8" t="s">
        <v>42</v>
      </c>
    </row>
    <row r="15" ht="6" customHeight="1"/>
    <row r="16" spans="2:4" ht="12">
      <c r="B16" s="21" t="s">
        <v>17</v>
      </c>
      <c r="C16" s="6"/>
      <c r="D16" s="8" t="s">
        <v>43</v>
      </c>
    </row>
    <row r="17" ht="6" customHeight="1">
      <c r="B17" s="18"/>
    </row>
    <row r="18" spans="2:4" ht="12">
      <c r="B18" s="21" t="s">
        <v>18</v>
      </c>
      <c r="C18" s="6"/>
      <c r="D18" s="8" t="s">
        <v>44</v>
      </c>
    </row>
    <row r="19" ht="6" customHeight="1">
      <c r="B19" s="18"/>
    </row>
    <row r="20" spans="2:4" ht="12">
      <c r="B20" s="21" t="s">
        <v>40</v>
      </c>
      <c r="C20" s="6"/>
      <c r="D20" s="8" t="s">
        <v>45</v>
      </c>
    </row>
    <row r="21" ht="6" customHeight="1"/>
    <row r="22" spans="2:13" ht="12">
      <c r="B22" s="18" t="s">
        <v>13</v>
      </c>
      <c r="D22" s="117" t="s">
        <v>46</v>
      </c>
      <c r="E22" s="117"/>
      <c r="F22" s="117"/>
      <c r="G22" s="117"/>
      <c r="H22" s="117"/>
      <c r="I22" s="117"/>
      <c r="J22" s="117"/>
      <c r="K22" s="117"/>
      <c r="L22" s="117"/>
      <c r="M22" s="117"/>
    </row>
    <row r="23" spans="2:13" ht="16.5">
      <c r="B23" s="75" t="s">
        <v>108</v>
      </c>
      <c r="D23" s="117"/>
      <c r="E23" s="117"/>
      <c r="F23" s="117"/>
      <c r="G23" s="117"/>
      <c r="H23" s="117"/>
      <c r="I23" s="117"/>
      <c r="J23" s="117"/>
      <c r="K23" s="117"/>
      <c r="L23" s="117"/>
      <c r="M23" s="117"/>
    </row>
    <row r="24" spans="2:13" ht="12">
      <c r="B24" s="18" t="s">
        <v>41</v>
      </c>
      <c r="D24" s="117"/>
      <c r="E24" s="117"/>
      <c r="F24" s="117"/>
      <c r="G24" s="117"/>
      <c r="H24" s="117"/>
      <c r="I24" s="117"/>
      <c r="J24" s="117"/>
      <c r="K24" s="117"/>
      <c r="L24" s="117"/>
      <c r="M24" s="117"/>
    </row>
    <row r="26" ht="12">
      <c r="B26" s="74" t="s">
        <v>109</v>
      </c>
    </row>
    <row r="27" spans="2:13" ht="12">
      <c r="B27" s="113" t="s">
        <v>47</v>
      </c>
      <c r="C27" s="115"/>
      <c r="D27" s="115"/>
      <c r="E27" s="115"/>
      <c r="F27" s="115"/>
      <c r="G27" s="115"/>
      <c r="H27" s="115"/>
      <c r="I27" s="115"/>
      <c r="J27" s="115"/>
      <c r="K27" s="115"/>
      <c r="L27" s="115"/>
      <c r="M27" s="115"/>
    </row>
    <row r="28" spans="2:13" ht="12">
      <c r="B28" s="115"/>
      <c r="C28" s="115"/>
      <c r="D28" s="115"/>
      <c r="E28" s="115"/>
      <c r="F28" s="115"/>
      <c r="G28" s="115"/>
      <c r="H28" s="115"/>
      <c r="I28" s="115"/>
      <c r="J28" s="115"/>
      <c r="K28" s="115"/>
      <c r="L28" s="115"/>
      <c r="M28" s="115"/>
    </row>
    <row r="29" spans="2:13" ht="12">
      <c r="B29" s="115"/>
      <c r="C29" s="115"/>
      <c r="D29" s="115"/>
      <c r="E29" s="115"/>
      <c r="F29" s="115"/>
      <c r="G29" s="115"/>
      <c r="H29" s="115"/>
      <c r="I29" s="115"/>
      <c r="J29" s="115"/>
      <c r="K29" s="115"/>
      <c r="L29" s="115"/>
      <c r="M29" s="115"/>
    </row>
    <row r="30" spans="2:13" ht="12">
      <c r="B30" s="115"/>
      <c r="C30" s="115"/>
      <c r="D30" s="115"/>
      <c r="E30" s="115"/>
      <c r="F30" s="115"/>
      <c r="G30" s="115"/>
      <c r="H30" s="115"/>
      <c r="I30" s="115"/>
      <c r="J30" s="115"/>
      <c r="K30" s="115"/>
      <c r="L30" s="115"/>
      <c r="M30" s="115"/>
    </row>
    <row r="31" spans="2:13" ht="12">
      <c r="B31" s="113" t="s">
        <v>4</v>
      </c>
      <c r="C31" s="116"/>
      <c r="D31" s="116"/>
      <c r="E31" s="116"/>
      <c r="F31" s="116"/>
      <c r="G31" s="116"/>
      <c r="H31" s="116"/>
      <c r="I31" s="116"/>
      <c r="J31" s="116"/>
      <c r="K31" s="116"/>
      <c r="L31" s="116"/>
      <c r="M31" s="116"/>
    </row>
    <row r="32" spans="2:13" ht="12">
      <c r="B32" s="116"/>
      <c r="C32" s="116"/>
      <c r="D32" s="116"/>
      <c r="E32" s="116"/>
      <c r="F32" s="116"/>
      <c r="G32" s="116"/>
      <c r="H32" s="116"/>
      <c r="I32" s="116"/>
      <c r="J32" s="116"/>
      <c r="K32" s="116"/>
      <c r="L32" s="116"/>
      <c r="M32" s="116"/>
    </row>
    <row r="33" spans="2:13" ht="12">
      <c r="B33" s="116"/>
      <c r="C33" s="116"/>
      <c r="D33" s="116"/>
      <c r="E33" s="116"/>
      <c r="F33" s="116"/>
      <c r="G33" s="116"/>
      <c r="H33" s="116"/>
      <c r="I33" s="116"/>
      <c r="J33" s="116"/>
      <c r="K33" s="116"/>
      <c r="L33" s="116"/>
      <c r="M33" s="116"/>
    </row>
    <row r="34" spans="2:13" ht="12">
      <c r="B34" s="116"/>
      <c r="C34" s="116"/>
      <c r="D34" s="116"/>
      <c r="E34" s="116"/>
      <c r="F34" s="116"/>
      <c r="G34" s="116"/>
      <c r="H34" s="116"/>
      <c r="I34" s="116"/>
      <c r="J34" s="116"/>
      <c r="K34" s="116"/>
      <c r="L34" s="116"/>
      <c r="M34" s="116"/>
    </row>
    <row r="35" spans="2:13" ht="12">
      <c r="B35" s="116"/>
      <c r="C35" s="116"/>
      <c r="D35" s="116"/>
      <c r="E35" s="116"/>
      <c r="F35" s="116"/>
      <c r="G35" s="116"/>
      <c r="H35" s="116"/>
      <c r="I35" s="116"/>
      <c r="J35" s="116"/>
      <c r="K35" s="116"/>
      <c r="L35" s="116"/>
      <c r="M35" s="116"/>
    </row>
    <row r="36" spans="2:13" ht="12">
      <c r="B36" s="115"/>
      <c r="C36" s="115"/>
      <c r="D36" s="115"/>
      <c r="E36" s="115"/>
      <c r="F36" s="115"/>
      <c r="G36" s="115"/>
      <c r="H36" s="115"/>
      <c r="I36" s="115"/>
      <c r="J36" s="115"/>
      <c r="K36" s="115"/>
      <c r="L36" s="115"/>
      <c r="M36" s="115"/>
    </row>
    <row r="37" spans="2:13" ht="12">
      <c r="B37" s="115"/>
      <c r="C37" s="115"/>
      <c r="D37" s="115"/>
      <c r="E37" s="115"/>
      <c r="F37" s="115"/>
      <c r="G37" s="115"/>
      <c r="H37" s="115"/>
      <c r="I37" s="115"/>
      <c r="J37" s="115"/>
      <c r="K37" s="115"/>
      <c r="L37" s="115"/>
      <c r="M37" s="115"/>
    </row>
    <row r="38" spans="2:14" ht="12">
      <c r="B38" s="115"/>
      <c r="C38" s="115"/>
      <c r="D38" s="115"/>
      <c r="E38" s="115"/>
      <c r="F38" s="115"/>
      <c r="G38" s="115"/>
      <c r="H38" s="115"/>
      <c r="I38" s="115"/>
      <c r="J38" s="115"/>
      <c r="K38" s="115"/>
      <c r="L38" s="115"/>
      <c r="M38" s="115"/>
      <c r="N38" s="24"/>
    </row>
    <row r="39" spans="2:14" ht="12">
      <c r="B39" s="113" t="s">
        <v>5</v>
      </c>
      <c r="C39" s="113"/>
      <c r="D39" s="113"/>
      <c r="E39" s="113"/>
      <c r="F39" s="113"/>
      <c r="G39" s="113"/>
      <c r="H39" s="113"/>
      <c r="I39" s="113"/>
      <c r="J39" s="113"/>
      <c r="K39" s="113"/>
      <c r="L39" s="113"/>
      <c r="M39" s="113"/>
      <c r="N39" s="24"/>
    </row>
    <row r="40" spans="2:14" ht="12">
      <c r="B40" s="113"/>
      <c r="C40" s="113"/>
      <c r="D40" s="113"/>
      <c r="E40" s="113"/>
      <c r="F40" s="113"/>
      <c r="G40" s="113"/>
      <c r="H40" s="113"/>
      <c r="I40" s="113"/>
      <c r="J40" s="113"/>
      <c r="K40" s="113"/>
      <c r="L40" s="113"/>
      <c r="M40" s="113"/>
      <c r="N40" s="24"/>
    </row>
    <row r="41" spans="2:14" ht="12">
      <c r="B41" s="113"/>
      <c r="C41" s="113"/>
      <c r="D41" s="113"/>
      <c r="E41" s="113"/>
      <c r="F41" s="113"/>
      <c r="G41" s="113"/>
      <c r="H41" s="113"/>
      <c r="I41" s="113"/>
      <c r="J41" s="113"/>
      <c r="K41" s="113"/>
      <c r="L41" s="113"/>
      <c r="M41" s="113"/>
      <c r="N41" s="24"/>
    </row>
    <row r="42" spans="2:14" ht="12">
      <c r="B42" s="113"/>
      <c r="C42" s="113"/>
      <c r="D42" s="113"/>
      <c r="E42" s="113"/>
      <c r="F42" s="113"/>
      <c r="G42" s="113"/>
      <c r="H42" s="113"/>
      <c r="I42" s="113"/>
      <c r="J42" s="113"/>
      <c r="K42" s="113"/>
      <c r="L42" s="113"/>
      <c r="M42" s="113"/>
      <c r="N42" s="24"/>
    </row>
    <row r="43" spans="2:14" ht="12">
      <c r="B43" s="113"/>
      <c r="C43" s="113"/>
      <c r="D43" s="113"/>
      <c r="E43" s="113"/>
      <c r="F43" s="113"/>
      <c r="G43" s="113"/>
      <c r="H43" s="113"/>
      <c r="I43" s="113"/>
      <c r="J43" s="113"/>
      <c r="K43" s="113"/>
      <c r="L43" s="113"/>
      <c r="M43" s="113"/>
      <c r="N43" s="24"/>
    </row>
    <row r="44" spans="2:14" ht="12">
      <c r="B44" s="113" t="s">
        <v>6</v>
      </c>
      <c r="C44" s="114"/>
      <c r="D44" s="114"/>
      <c r="E44" s="114"/>
      <c r="F44" s="114"/>
      <c r="G44" s="114"/>
      <c r="H44" s="114"/>
      <c r="I44" s="114"/>
      <c r="J44" s="114"/>
      <c r="K44" s="114"/>
      <c r="L44" s="114"/>
      <c r="M44" s="114"/>
      <c r="N44" s="24"/>
    </row>
    <row r="45" spans="2:14" ht="12">
      <c r="B45" s="114"/>
      <c r="C45" s="114"/>
      <c r="D45" s="114"/>
      <c r="E45" s="114"/>
      <c r="F45" s="114"/>
      <c r="G45" s="114"/>
      <c r="H45" s="114"/>
      <c r="I45" s="114"/>
      <c r="J45" s="114"/>
      <c r="K45" s="114"/>
      <c r="L45" s="114"/>
      <c r="M45" s="114"/>
      <c r="N45" s="24"/>
    </row>
    <row r="46" spans="2:14" ht="12">
      <c r="B46" s="115"/>
      <c r="C46" s="115"/>
      <c r="D46" s="115"/>
      <c r="E46" s="115"/>
      <c r="F46" s="115"/>
      <c r="G46" s="115"/>
      <c r="H46" s="115"/>
      <c r="I46" s="115"/>
      <c r="J46" s="115"/>
      <c r="K46" s="115"/>
      <c r="L46" s="115"/>
      <c r="M46" s="115"/>
      <c r="N46" s="24"/>
    </row>
    <row r="47" spans="2:14" ht="12">
      <c r="B47" s="24"/>
      <c r="C47" s="24"/>
      <c r="D47" s="24"/>
      <c r="E47" s="24"/>
      <c r="F47" s="24"/>
      <c r="G47" s="24"/>
      <c r="H47" s="24"/>
      <c r="I47" s="24"/>
      <c r="J47" s="24"/>
      <c r="K47" s="24"/>
      <c r="L47" s="24"/>
      <c r="M47" s="24"/>
      <c r="N47" s="24"/>
    </row>
    <row r="48" spans="2:14" ht="12">
      <c r="B48" s="113" t="s">
        <v>0</v>
      </c>
      <c r="C48" s="116"/>
      <c r="D48" s="116"/>
      <c r="E48" s="116"/>
      <c r="F48" s="116"/>
      <c r="G48" s="116"/>
      <c r="H48" s="116"/>
      <c r="I48" s="116"/>
      <c r="J48" s="116"/>
      <c r="K48" s="116"/>
      <c r="L48" s="116"/>
      <c r="M48" s="116"/>
      <c r="N48" s="76"/>
    </row>
    <row r="49" spans="2:14" ht="12">
      <c r="B49" s="116"/>
      <c r="C49" s="116"/>
      <c r="D49" s="116"/>
      <c r="E49" s="116"/>
      <c r="F49" s="116"/>
      <c r="G49" s="116"/>
      <c r="H49" s="116"/>
      <c r="I49" s="116"/>
      <c r="J49" s="116"/>
      <c r="K49" s="116"/>
      <c r="L49" s="116"/>
      <c r="M49" s="116"/>
      <c r="N49" s="76"/>
    </row>
    <row r="50" spans="2:13" ht="12">
      <c r="B50" s="116"/>
      <c r="C50" s="116"/>
      <c r="D50" s="116"/>
      <c r="E50" s="116"/>
      <c r="F50" s="116"/>
      <c r="G50" s="116"/>
      <c r="H50" s="116"/>
      <c r="I50" s="116"/>
      <c r="J50" s="116"/>
      <c r="K50" s="116"/>
      <c r="L50" s="116"/>
      <c r="M50" s="116"/>
    </row>
    <row r="51" spans="2:13" ht="12">
      <c r="B51" s="116"/>
      <c r="C51" s="116"/>
      <c r="D51" s="116"/>
      <c r="E51" s="116"/>
      <c r="F51" s="116"/>
      <c r="G51" s="116"/>
      <c r="H51" s="116"/>
      <c r="I51" s="116"/>
      <c r="J51" s="116"/>
      <c r="K51" s="116"/>
      <c r="L51" s="116"/>
      <c r="M51" s="116"/>
    </row>
    <row r="52" spans="2:13" ht="12">
      <c r="B52" s="116"/>
      <c r="C52" s="116"/>
      <c r="D52" s="116"/>
      <c r="E52" s="116"/>
      <c r="F52" s="116"/>
      <c r="G52" s="116"/>
      <c r="H52" s="116"/>
      <c r="I52" s="116"/>
      <c r="J52" s="116"/>
      <c r="K52" s="116"/>
      <c r="L52" s="116"/>
      <c r="M52" s="116"/>
    </row>
    <row r="53" spans="2:13" ht="12">
      <c r="B53" s="115"/>
      <c r="C53" s="115"/>
      <c r="D53" s="115"/>
      <c r="E53" s="115"/>
      <c r="F53" s="115"/>
      <c r="G53" s="115"/>
      <c r="H53" s="115"/>
      <c r="I53" s="115"/>
      <c r="J53" s="115"/>
      <c r="K53" s="115"/>
      <c r="L53" s="115"/>
      <c r="M53" s="115"/>
    </row>
    <row r="54" ht="12">
      <c r="B54" s="77"/>
    </row>
    <row r="55" spans="2:3" ht="12">
      <c r="B55" s="77"/>
      <c r="C55" s="77"/>
    </row>
    <row r="56" ht="12">
      <c r="C56" s="77"/>
    </row>
    <row r="57" ht="12">
      <c r="C57" s="77"/>
    </row>
    <row r="58" ht="12">
      <c r="C58" s="77"/>
    </row>
    <row r="59" ht="12">
      <c r="C59" s="77"/>
    </row>
  </sheetData>
  <mergeCells count="6">
    <mergeCell ref="B44:M46"/>
    <mergeCell ref="B48:M53"/>
    <mergeCell ref="D22:M24"/>
    <mergeCell ref="B27:M30"/>
    <mergeCell ref="B31:M38"/>
    <mergeCell ref="B39:M43"/>
  </mergeCells>
  <hyperlinks>
    <hyperlink ref="D7" r:id="rId1" display="rwmccarthy@ucdavis.edu"/>
    <hyperlink ref="D10" r:id="rId2" display="ccyang@ucdavis.edu"/>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indexed="43"/>
  </sheetPr>
  <dimension ref="A1:I80"/>
  <sheetViews>
    <sheetView workbookViewId="0" topLeftCell="A1">
      <selection activeCell="C48" sqref="C48"/>
    </sheetView>
  </sheetViews>
  <sheetFormatPr defaultColWidth="11.421875" defaultRowHeight="12.75"/>
  <cols>
    <col min="1" max="1" width="9.140625" style="8" customWidth="1"/>
    <col min="2" max="2" width="19.28125" style="8" bestFit="1" customWidth="1"/>
    <col min="3" max="3" width="17.7109375" style="8" bestFit="1" customWidth="1"/>
    <col min="4" max="6" width="19.28125" style="8" bestFit="1" customWidth="1"/>
    <col min="7" max="7" width="10.8515625" style="8" bestFit="1" customWidth="1"/>
    <col min="8" max="8" width="19.7109375" style="8" bestFit="1" customWidth="1"/>
    <col min="9" max="16384" width="9.140625" style="8" customWidth="1"/>
  </cols>
  <sheetData>
    <row r="1" spans="1:9" ht="15.75">
      <c r="A1" s="71" t="s">
        <v>22</v>
      </c>
      <c r="B1" s="51"/>
      <c r="C1" s="51"/>
      <c r="D1" s="51"/>
      <c r="E1" s="77"/>
      <c r="F1" s="77" t="str">
        <f>IF(AND(Residential!J26="Continued trend",Residential!M26="Baseline",Commercial!F3="Baseline",Industrial!J2="None",'Agricultural &amp; other'!K1="Linear")&lt;&gt;TRUE,"Warning:  Not all scenarios set to baseline","Baseline scenario")</f>
        <v>Baseline scenario</v>
      </c>
      <c r="G1" s="77"/>
      <c r="H1" s="77"/>
      <c r="I1" s="77"/>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2:6" ht="12.75">
      <c r="B27" s="118" t="s">
        <v>23</v>
      </c>
      <c r="C27" s="118"/>
      <c r="D27" s="118"/>
      <c r="E27" s="119" t="s">
        <v>9</v>
      </c>
      <c r="F27" s="119"/>
    </row>
    <row r="28" spans="2:6" ht="51">
      <c r="B28" s="26" t="s">
        <v>19</v>
      </c>
      <c r="C28" s="27" t="s">
        <v>20</v>
      </c>
      <c r="D28" s="28" t="s">
        <v>21</v>
      </c>
      <c r="E28" s="39" t="s">
        <v>87</v>
      </c>
      <c r="F28" s="41" t="s">
        <v>10</v>
      </c>
    </row>
    <row r="29" spans="1:6" ht="12.75">
      <c r="A29" s="18">
        <v>2000</v>
      </c>
      <c r="B29" s="9">
        <f>'Regional summary'!F30</f>
        <v>13891.690293605618</v>
      </c>
      <c r="C29" s="9">
        <f aca="true" t="shared" si="0" ref="C29:C60">B29/E29*1000000</f>
        <v>408.0606731954389</v>
      </c>
      <c r="D29" s="107">
        <f aca="true" t="shared" si="1" ref="D29:D60">B29/F29</f>
        <v>0.010792638198187165</v>
      </c>
      <c r="E29" s="9">
        <v>34043198</v>
      </c>
      <c r="F29" s="9">
        <v>1287145</v>
      </c>
    </row>
    <row r="30" spans="1:6" ht="12.75">
      <c r="A30" s="18">
        <v>2001</v>
      </c>
      <c r="B30" s="9">
        <f>'Regional summary'!F31</f>
        <v>13749.27847282238</v>
      </c>
      <c r="C30" s="9">
        <f t="shared" si="0"/>
        <v>397.79700070210026</v>
      </c>
      <c r="D30" s="107">
        <f t="shared" si="1"/>
        <v>0.010567832498998793</v>
      </c>
      <c r="E30" s="9">
        <v>34563554.9</v>
      </c>
      <c r="F30" s="9">
        <v>1301050</v>
      </c>
    </row>
    <row r="31" spans="1:6" ht="12.75">
      <c r="A31" s="18">
        <v>2002</v>
      </c>
      <c r="B31" s="9">
        <f>'Regional summary'!F32</f>
        <v>13830.013114374473</v>
      </c>
      <c r="C31" s="9">
        <f t="shared" si="0"/>
        <v>394.1981496594252</v>
      </c>
      <c r="D31" s="107">
        <f t="shared" si="1"/>
        <v>0.010317471285209903</v>
      </c>
      <c r="E31" s="9">
        <v>35083911.8</v>
      </c>
      <c r="F31" s="9">
        <v>1340446</v>
      </c>
    </row>
    <row r="32" spans="1:6" ht="12.75">
      <c r="A32" s="18">
        <v>2003</v>
      </c>
      <c r="B32" s="9">
        <f>'Regional summary'!F33</f>
        <v>14001.510077814293</v>
      </c>
      <c r="C32" s="9">
        <f t="shared" si="0"/>
        <v>393.2536908928084</v>
      </c>
      <c r="D32" s="107">
        <f t="shared" si="1"/>
        <v>0.0099263544487705</v>
      </c>
      <c r="E32" s="9">
        <v>35604268.7</v>
      </c>
      <c r="F32" s="9">
        <v>1410539</v>
      </c>
    </row>
    <row r="33" spans="1:6" ht="12.75">
      <c r="A33" s="18">
        <v>2004</v>
      </c>
      <c r="B33" s="9">
        <f>'Regional summary'!F34</f>
        <v>14134.79941902952</v>
      </c>
      <c r="C33" s="9">
        <f t="shared" si="0"/>
        <v>391.2787796208888</v>
      </c>
      <c r="D33" s="107">
        <f t="shared" si="1"/>
        <v>0.009304094793865148</v>
      </c>
      <c r="E33" s="9">
        <v>36124625.6</v>
      </c>
      <c r="F33" s="9">
        <v>1519202</v>
      </c>
    </row>
    <row r="34" spans="1:7" ht="12.75">
      <c r="A34" s="18">
        <v>2005</v>
      </c>
      <c r="B34" s="9">
        <f>'Regional summary'!F35</f>
        <v>14335.971092148211</v>
      </c>
      <c r="C34" s="9">
        <f t="shared" si="0"/>
        <v>391.212387457088</v>
      </c>
      <c r="D34" s="107">
        <f t="shared" si="1"/>
        <v>0.008839308793852555</v>
      </c>
      <c r="E34" s="9">
        <v>36644982.5</v>
      </c>
      <c r="F34" s="9">
        <v>1621843</v>
      </c>
      <c r="G34" s="8">
        <f>(F34/F29)^(1/5)</f>
        <v>1.047312452588697</v>
      </c>
    </row>
    <row r="35" spans="1:6" ht="12.75">
      <c r="A35" s="18">
        <v>2006</v>
      </c>
      <c r="B35" s="9">
        <f>'Regional summary'!F36</f>
        <v>14455.656645345645</v>
      </c>
      <c r="C35" s="9">
        <f t="shared" si="0"/>
        <v>388.95532446948795</v>
      </c>
      <c r="D35" s="107">
        <f t="shared" si="1"/>
        <v>0.008695712010346102</v>
      </c>
      <c r="E35" s="9">
        <v>37165339.4</v>
      </c>
      <c r="F35" s="9">
        <f aca="true" t="shared" si="2" ref="F35:F79">F34*1.025</f>
        <v>1662389.075</v>
      </c>
    </row>
    <row r="36" spans="1:6" ht="12.75">
      <c r="A36" s="18">
        <v>2007</v>
      </c>
      <c r="B36" s="9">
        <f>'Regional summary'!F37</f>
        <v>14460.044700695538</v>
      </c>
      <c r="C36" s="9">
        <f t="shared" si="0"/>
        <v>383.7011418227541</v>
      </c>
      <c r="D36" s="107">
        <f t="shared" si="1"/>
        <v>0.008486196700736501</v>
      </c>
      <c r="E36" s="9">
        <v>37685696.3</v>
      </c>
      <c r="F36" s="9">
        <f t="shared" si="2"/>
        <v>1703948.801875</v>
      </c>
    </row>
    <row r="37" spans="1:6" ht="12.75">
      <c r="A37" s="18">
        <v>2008</v>
      </c>
      <c r="B37" s="9">
        <f>'Regional summary'!F38</f>
        <v>14540.210244933207</v>
      </c>
      <c r="C37" s="9">
        <f t="shared" si="0"/>
        <v>380.57347009434636</v>
      </c>
      <c r="D37" s="107">
        <f t="shared" si="1"/>
        <v>0.008325115728275963</v>
      </c>
      <c r="E37" s="9">
        <v>38206053.2</v>
      </c>
      <c r="F37" s="9">
        <f t="shared" si="2"/>
        <v>1746547.5219218747</v>
      </c>
    </row>
    <row r="38" spans="1:6" ht="12">
      <c r="A38" s="18">
        <v>2009</v>
      </c>
      <c r="B38" s="9">
        <f>'Regional summary'!F39</f>
        <v>14558.04456148843</v>
      </c>
      <c r="C38" s="9">
        <f t="shared" si="0"/>
        <v>375.9203221753939</v>
      </c>
      <c r="D38" s="107">
        <f t="shared" si="1"/>
        <v>0.008132026255009894</v>
      </c>
      <c r="E38" s="9">
        <v>38726410.1</v>
      </c>
      <c r="F38" s="9">
        <f t="shared" si="2"/>
        <v>1790211.2099699215</v>
      </c>
    </row>
    <row r="39" spans="1:6" ht="12">
      <c r="A39" s="18">
        <v>2010</v>
      </c>
      <c r="B39" s="9">
        <f>'Regional summary'!F40</f>
        <v>14618.458752305614</v>
      </c>
      <c r="C39" s="9">
        <f t="shared" si="0"/>
        <v>372.47548956849397</v>
      </c>
      <c r="D39" s="107">
        <f t="shared" si="1"/>
        <v>0.007966608017217568</v>
      </c>
      <c r="E39" s="9">
        <v>39246767</v>
      </c>
      <c r="F39" s="9">
        <f t="shared" si="2"/>
        <v>1834966.4902191693</v>
      </c>
    </row>
    <row r="40" spans="1:6" ht="12">
      <c r="A40" s="18">
        <v>2011</v>
      </c>
      <c r="B40" s="9">
        <f>'Regional summary'!F41</f>
        <v>14758.593092285855</v>
      </c>
      <c r="C40" s="9">
        <f t="shared" si="0"/>
        <v>371.68496282221486</v>
      </c>
      <c r="D40" s="107">
        <f t="shared" si="1"/>
        <v>0.00784680673127081</v>
      </c>
      <c r="E40" s="9">
        <v>39707264.4</v>
      </c>
      <c r="F40" s="9">
        <f t="shared" si="2"/>
        <v>1880840.6524746483</v>
      </c>
    </row>
    <row r="41" spans="1:6" ht="12">
      <c r="A41" s="18">
        <v>2012</v>
      </c>
      <c r="B41" s="9">
        <f>'Regional summary'!F42</f>
        <v>14798.474639942591</v>
      </c>
      <c r="C41" s="9">
        <f t="shared" si="0"/>
        <v>368.4167097391668</v>
      </c>
      <c r="D41" s="107">
        <f t="shared" si="1"/>
        <v>0.007676108135526881</v>
      </c>
      <c r="E41" s="9">
        <v>40167761.8</v>
      </c>
      <c r="F41" s="9">
        <f t="shared" si="2"/>
        <v>1927861.6687865143</v>
      </c>
    </row>
    <row r="42" spans="1:6" ht="12">
      <c r="A42" s="18">
        <v>2013</v>
      </c>
      <c r="B42" s="9">
        <f>'Regional summary'!F43</f>
        <v>14841.08590270915</v>
      </c>
      <c r="C42" s="9">
        <f t="shared" si="0"/>
        <v>365.28973170253744</v>
      </c>
      <c r="D42" s="107">
        <f t="shared" si="1"/>
        <v>0.007510449754872116</v>
      </c>
      <c r="E42" s="9">
        <v>40628259.2</v>
      </c>
      <c r="F42" s="9">
        <f t="shared" si="2"/>
        <v>1976058.210506177</v>
      </c>
    </row>
    <row r="43" spans="1:6" ht="12">
      <c r="A43" s="18">
        <v>2014</v>
      </c>
      <c r="B43" s="9">
        <f>'Regional summary'!F44</f>
        <v>14911.571439067324</v>
      </c>
      <c r="C43" s="9">
        <f t="shared" si="0"/>
        <v>362.9112358943304</v>
      </c>
      <c r="D43" s="107">
        <f t="shared" si="1"/>
        <v>0.007362067826419607</v>
      </c>
      <c r="E43" s="9">
        <v>41088756.6</v>
      </c>
      <c r="F43" s="9">
        <f t="shared" si="2"/>
        <v>2025459.6657688313</v>
      </c>
    </row>
    <row r="44" spans="1:6" ht="12">
      <c r="A44" s="18">
        <v>2015</v>
      </c>
      <c r="B44" s="9">
        <f>'Regional summary'!F45</f>
        <v>14981.515379173432</v>
      </c>
      <c r="C44" s="9">
        <f t="shared" si="0"/>
        <v>360.57242758614706</v>
      </c>
      <c r="D44" s="107">
        <f t="shared" si="1"/>
        <v>0.0072161953220130975</v>
      </c>
      <c r="E44" s="9">
        <v>41549254</v>
      </c>
      <c r="F44" s="9">
        <f t="shared" si="2"/>
        <v>2076096.157413052</v>
      </c>
    </row>
    <row r="45" spans="1:6" ht="12">
      <c r="A45" s="18">
        <v>2016</v>
      </c>
      <c r="B45" s="9">
        <f>'Regional summary'!F46</f>
        <v>15050.921397825967</v>
      </c>
      <c r="C45" s="9">
        <f t="shared" si="0"/>
        <v>358.2720891280011</v>
      </c>
      <c r="D45" s="107">
        <f t="shared" si="1"/>
        <v>0.007072806190380669</v>
      </c>
      <c r="E45" s="9">
        <v>42009751.4</v>
      </c>
      <c r="F45" s="9">
        <f t="shared" si="2"/>
        <v>2127998.561348378</v>
      </c>
    </row>
    <row r="46" spans="1:6" ht="12">
      <c r="A46" s="18">
        <v>2017</v>
      </c>
      <c r="B46" s="9">
        <f>'Regional summary'!F47</f>
        <v>15119.793146615333</v>
      </c>
      <c r="C46" s="9">
        <f t="shared" si="0"/>
        <v>356.00905513450476</v>
      </c>
      <c r="D46" s="107">
        <f t="shared" si="1"/>
        <v>0.006931873908160996</v>
      </c>
      <c r="E46" s="9">
        <v>42470248.8</v>
      </c>
      <c r="F46" s="9">
        <f t="shared" si="2"/>
        <v>2181198.5253820876</v>
      </c>
    </row>
    <row r="47" spans="1:6" ht="12">
      <c r="A47" s="18">
        <v>2018</v>
      </c>
      <c r="B47" s="9">
        <f>'Regional summary'!F48</f>
        <v>15188.13425406408</v>
      </c>
      <c r="C47" s="9">
        <f t="shared" si="0"/>
        <v>353.78220968505036</v>
      </c>
      <c r="D47" s="107">
        <f t="shared" si="1"/>
        <v>0.006793371526137818</v>
      </c>
      <c r="E47" s="9">
        <v>42930746.2</v>
      </c>
      <c r="F47" s="9">
        <f t="shared" si="2"/>
        <v>2235728.4885166395</v>
      </c>
    </row>
    <row r="48" spans="1:6" ht="12">
      <c r="A48" s="18">
        <v>2019</v>
      </c>
      <c r="B48" s="9">
        <f>'Regional summary'!F49</f>
        <v>15255.948325766278</v>
      </c>
      <c r="C48" s="9">
        <f t="shared" si="0"/>
        <v>351.5904837022527</v>
      </c>
      <c r="D48" s="107">
        <f t="shared" si="1"/>
        <v>0.006657271713262895</v>
      </c>
      <c r="E48" s="9">
        <v>43391243.6</v>
      </c>
      <c r="F48" s="9">
        <f t="shared" si="2"/>
        <v>2291621.7007295555</v>
      </c>
    </row>
    <row r="49" spans="1:6" ht="12">
      <c r="A49" s="18">
        <v>2020</v>
      </c>
      <c r="B49" s="9">
        <f>'Regional summary'!F50</f>
        <v>15323.238944526076</v>
      </c>
      <c r="C49" s="9">
        <f t="shared" si="0"/>
        <v>349.4328524955503</v>
      </c>
      <c r="D49" s="107">
        <f t="shared" si="1"/>
        <v>0.006523546798555122</v>
      </c>
      <c r="E49" s="9">
        <v>43851741</v>
      </c>
      <c r="F49" s="9">
        <f t="shared" si="2"/>
        <v>2348912.243247794</v>
      </c>
    </row>
    <row r="50" spans="1:6" ht="12">
      <c r="A50" s="18">
        <v>2021</v>
      </c>
      <c r="B50" s="9">
        <f>'Regional summary'!F51</f>
        <v>15390.00967049549</v>
      </c>
      <c r="C50" s="9">
        <f t="shared" si="0"/>
        <v>347.57976612967826</v>
      </c>
      <c r="D50" s="107">
        <f t="shared" si="1"/>
        <v>0.006392168810960244</v>
      </c>
      <c r="E50" s="9">
        <v>44277634</v>
      </c>
      <c r="F50" s="9">
        <f t="shared" si="2"/>
        <v>2407635.0493289884</v>
      </c>
    </row>
    <row r="51" spans="1:6" ht="12">
      <c r="A51" s="18">
        <v>2022</v>
      </c>
      <c r="B51" s="9">
        <f>'Regional summary'!F52</f>
        <v>15456.264041311335</v>
      </c>
      <c r="C51" s="9">
        <f t="shared" si="0"/>
        <v>345.750438020502</v>
      </c>
      <c r="D51" s="107">
        <f t="shared" si="1"/>
        <v>0.0062631095172525734</v>
      </c>
      <c r="E51" s="9">
        <v>44703527</v>
      </c>
      <c r="F51" s="9">
        <f t="shared" si="2"/>
        <v>2467825.9255622127</v>
      </c>
    </row>
    <row r="52" spans="1:6" ht="12">
      <c r="A52" s="18">
        <v>2023</v>
      </c>
      <c r="B52" s="9">
        <f>'Regional summary'!F53</f>
        <v>15522.005572231372</v>
      </c>
      <c r="C52" s="9">
        <f t="shared" si="0"/>
        <v>343.94427343031157</v>
      </c>
      <c r="D52" s="107">
        <f t="shared" si="1"/>
        <v>0.0061363404580571075</v>
      </c>
      <c r="E52" s="9">
        <v>45129420</v>
      </c>
      <c r="F52" s="9">
        <f t="shared" si="2"/>
        <v>2529521.5737012676</v>
      </c>
    </row>
    <row r="53" spans="1:6" ht="12">
      <c r="A53" s="18">
        <v>2024</v>
      </c>
      <c r="B53" s="9">
        <f>'Regional summary'!F54</f>
        <v>15587.237756269675</v>
      </c>
      <c r="C53" s="9">
        <f t="shared" si="0"/>
        <v>342.160699373741</v>
      </c>
      <c r="D53" s="107">
        <f t="shared" si="1"/>
        <v>0.006011832982067652</v>
      </c>
      <c r="E53" s="9">
        <v>45555313</v>
      </c>
      <c r="F53" s="9">
        <f t="shared" si="2"/>
        <v>2592759.613043799</v>
      </c>
    </row>
    <row r="54" spans="1:6" ht="12">
      <c r="A54" s="18">
        <v>2025</v>
      </c>
      <c r="B54" s="9">
        <f>'Regional summary'!F55</f>
        <v>15651.964064331161</v>
      </c>
      <c r="C54" s="9">
        <f t="shared" si="0"/>
        <v>340.3991636133067</v>
      </c>
      <c r="D54" s="107">
        <f t="shared" si="1"/>
        <v>0.0058895582785336905</v>
      </c>
      <c r="E54" s="9">
        <v>45981206</v>
      </c>
      <c r="F54" s="9">
        <f t="shared" si="2"/>
        <v>2657578.603369894</v>
      </c>
    </row>
    <row r="55" spans="1:6" ht="12">
      <c r="A55" s="18">
        <v>2026</v>
      </c>
      <c r="B55" s="9">
        <f>'Regional summary'!F56</f>
        <v>15716.187945345386</v>
      </c>
      <c r="C55" s="9">
        <f t="shared" si="0"/>
        <v>338.6591337102409</v>
      </c>
      <c r="D55" s="107">
        <f t="shared" si="1"/>
        <v>0.005769487408086173</v>
      </c>
      <c r="E55" s="9">
        <v>46407099</v>
      </c>
      <c r="F55" s="9">
        <f t="shared" si="2"/>
        <v>2724018.0684541413</v>
      </c>
    </row>
    <row r="56" spans="1:6" ht="12">
      <c r="A56" s="18">
        <v>2027</v>
      </c>
      <c r="B56" s="9">
        <f>'Regional summary'!F57</f>
        <v>15779.912826399492</v>
      </c>
      <c r="C56" s="9">
        <f t="shared" si="0"/>
        <v>336.9400961270954</v>
      </c>
      <c r="D56" s="107">
        <f t="shared" si="1"/>
        <v>0.005651591331969742</v>
      </c>
      <c r="E56" s="9">
        <v>46832992</v>
      </c>
      <c r="F56" s="9">
        <f t="shared" si="2"/>
        <v>2792118.5201654946</v>
      </c>
    </row>
    <row r="57" spans="1:6" ht="12">
      <c r="A57" s="18">
        <v>2028</v>
      </c>
      <c r="B57" s="9">
        <f>'Regional summary'!F58</f>
        <v>15843.142112870431</v>
      </c>
      <c r="C57" s="9">
        <f t="shared" si="0"/>
        <v>335.24155537885486</v>
      </c>
      <c r="D57" s="107">
        <f t="shared" si="1"/>
        <v>0.0055358409397464866</v>
      </c>
      <c r="E57" s="9">
        <v>47258885</v>
      </c>
      <c r="F57" s="9">
        <f t="shared" si="2"/>
        <v>2861921.4831696316</v>
      </c>
    </row>
    <row r="58" spans="1:6" ht="12">
      <c r="A58" s="18">
        <v>2029</v>
      </c>
      <c r="B58" s="9">
        <f>'Regional summary'!F59</f>
        <v>15905.879188556395</v>
      </c>
      <c r="C58" s="9">
        <f t="shared" si="0"/>
        <v>333.5630332295223</v>
      </c>
      <c r="D58" s="107">
        <f t="shared" si="1"/>
        <v>0.005422207075533874</v>
      </c>
      <c r="E58" s="9">
        <v>47684778</v>
      </c>
      <c r="F58" s="9">
        <f t="shared" si="2"/>
        <v>2933469.520248872</v>
      </c>
    </row>
    <row r="59" spans="1:6" ht="12">
      <c r="A59" s="18">
        <v>2030</v>
      </c>
      <c r="B59" s="9">
        <f>'Regional summary'!F60</f>
        <v>15968.127415807445</v>
      </c>
      <c r="C59" s="9">
        <f t="shared" si="0"/>
        <v>331.9040679313628</v>
      </c>
      <c r="D59" s="107">
        <f t="shared" si="1"/>
        <v>0.005310660562837211</v>
      </c>
      <c r="E59" s="9">
        <v>48110671</v>
      </c>
      <c r="F59" s="9">
        <f t="shared" si="2"/>
        <v>3006806.258255094</v>
      </c>
    </row>
    <row r="60" spans="1:6" ht="12">
      <c r="A60" s="18">
        <v>2031</v>
      </c>
      <c r="B60" s="9">
        <f>'Regional summary'!F61</f>
        <v>16029.890135655425</v>
      </c>
      <c r="C60" s="9">
        <f t="shared" si="0"/>
        <v>330.83063578428045</v>
      </c>
      <c r="D60" s="107">
        <f t="shared" si="1"/>
        <v>0.005201172228034755</v>
      </c>
      <c r="E60" s="9">
        <v>48453463.5</v>
      </c>
      <c r="F60" s="9">
        <f t="shared" si="2"/>
        <v>3081976.4147114707</v>
      </c>
    </row>
    <row r="61" spans="1:6" ht="12">
      <c r="A61" s="18">
        <v>2032</v>
      </c>
      <c r="B61" s="9">
        <f>'Regional summary'!F62</f>
        <v>16091.17066794306</v>
      </c>
      <c r="C61" s="9">
        <f aca="true" t="shared" si="3" ref="C61:C79">B61/E61*1000000</f>
        <v>329.7624036553759</v>
      </c>
      <c r="D61" s="107">
        <f aca="true" t="shared" si="4" ref="D61:D79">B61/F61</f>
        <v>0.005093712922571422</v>
      </c>
      <c r="E61" s="9">
        <v>48796256</v>
      </c>
      <c r="F61" s="9">
        <f t="shared" si="2"/>
        <v>3159025.825079257</v>
      </c>
    </row>
    <row r="62" spans="1:6" ht="12">
      <c r="A62" s="18">
        <v>2033</v>
      </c>
      <c r="B62" s="9">
        <f>'Regional summary'!F63</f>
        <v>16151.972311452337</v>
      </c>
      <c r="C62" s="9">
        <f t="shared" si="3"/>
        <v>328.69932985072626</v>
      </c>
      <c r="D62" s="107">
        <f t="shared" si="4"/>
        <v>0.004988253543914988</v>
      </c>
      <c r="E62" s="9">
        <v>49139048.5</v>
      </c>
      <c r="F62" s="9">
        <f t="shared" si="2"/>
        <v>3238001.4707062384</v>
      </c>
    </row>
    <row r="63" spans="1:6" ht="12">
      <c r="A63" s="18">
        <v>2034</v>
      </c>
      <c r="B63" s="9">
        <f>'Regional summary'!F64</f>
        <v>16212.298344032108</v>
      </c>
      <c r="C63" s="9">
        <f t="shared" si="3"/>
        <v>327.64137340872395</v>
      </c>
      <c r="D63" s="107">
        <f t="shared" si="4"/>
        <v>0.004884765055326627</v>
      </c>
      <c r="E63" s="9">
        <v>49481841</v>
      </c>
      <c r="F63" s="9">
        <f t="shared" si="2"/>
        <v>3318951.507473894</v>
      </c>
    </row>
    <row r="64" spans="1:6" ht="12">
      <c r="A64" s="18">
        <v>2035</v>
      </c>
      <c r="B64" s="9">
        <f>'Regional summary'!F65</f>
        <v>16272.152022724962</v>
      </c>
      <c r="C64" s="9">
        <f t="shared" si="3"/>
        <v>326.58849407743185</v>
      </c>
      <c r="D64" s="107">
        <f t="shared" si="4"/>
        <v>0.004783218504495732</v>
      </c>
      <c r="E64" s="9">
        <v>49824633.5</v>
      </c>
      <c r="F64" s="9">
        <f t="shared" si="2"/>
        <v>3401925.295160741</v>
      </c>
    </row>
    <row r="65" spans="1:6" ht="12">
      <c r="A65" s="18">
        <v>2036</v>
      </c>
      <c r="B65" s="9">
        <f>'Regional summary'!F66</f>
        <v>16331.536583893336</v>
      </c>
      <c r="C65" s="9">
        <f t="shared" si="3"/>
        <v>325.54065229285106</v>
      </c>
      <c r="D65" s="107">
        <f t="shared" si="4"/>
        <v>0.0046835850410870735</v>
      </c>
      <c r="E65" s="9">
        <v>50167426</v>
      </c>
      <c r="F65" s="9">
        <f t="shared" si="2"/>
        <v>3486973.4275397593</v>
      </c>
    </row>
    <row r="66" spans="1:6" ht="12">
      <c r="A66" s="18">
        <v>2037</v>
      </c>
      <c r="B66" s="9">
        <f>'Regional summary'!F67</f>
        <v>16390.45524334488</v>
      </c>
      <c r="C66" s="9">
        <f t="shared" si="3"/>
        <v>324.4978091580594</v>
      </c>
      <c r="D66" s="107">
        <f t="shared" si="4"/>
        <v>0.004585835933246543</v>
      </c>
      <c r="E66" s="9">
        <v>50510218.5</v>
      </c>
      <c r="F66" s="9">
        <f t="shared" si="2"/>
        <v>3574147.763228253</v>
      </c>
    </row>
    <row r="67" spans="1:6" ht="12">
      <c r="A67" s="18">
        <v>2038</v>
      </c>
      <c r="B67" s="9">
        <f>'Regional summary'!F68</f>
        <v>16448.91119645712</v>
      </c>
      <c r="C67" s="9">
        <f t="shared" si="3"/>
        <v>323.4599264231792</v>
      </c>
      <c r="D67" s="107">
        <f t="shared" si="4"/>
        <v>0.004489942583110022</v>
      </c>
      <c r="E67" s="9">
        <v>50853011</v>
      </c>
      <c r="F67" s="9">
        <f t="shared" si="2"/>
        <v>3663501.457308959</v>
      </c>
    </row>
    <row r="68" spans="1:6" ht="12">
      <c r="A68" s="18">
        <v>2039</v>
      </c>
      <c r="B68" s="9">
        <f>'Regional summary'!F69</f>
        <v>16506.90761830134</v>
      </c>
      <c r="C68" s="9">
        <f t="shared" si="3"/>
        <v>322.42696646613507</v>
      </c>
      <c r="D68" s="107">
        <f t="shared" si="4"/>
        <v>0.004395876541358175</v>
      </c>
      <c r="E68" s="9">
        <v>51195803.5</v>
      </c>
      <c r="F68" s="9">
        <f t="shared" si="2"/>
        <v>3755088.9937416827</v>
      </c>
    </row>
    <row r="69" spans="1:6" ht="12">
      <c r="A69" s="18">
        <v>2040</v>
      </c>
      <c r="B69" s="9">
        <f>'Regional summary'!F70</f>
        <v>16564.44766376576</v>
      </c>
      <c r="C69" s="9">
        <f t="shared" si="3"/>
        <v>321.398892274166</v>
      </c>
      <c r="D69" s="107">
        <f t="shared" si="4"/>
        <v>0.004303609520858409</v>
      </c>
      <c r="E69" s="9">
        <v>51538596</v>
      </c>
      <c r="F69" s="9">
        <f t="shared" si="2"/>
        <v>3848966.2185852244</v>
      </c>
    </row>
    <row r="70" spans="1:6" ht="12">
      <c r="A70" s="18">
        <v>2041</v>
      </c>
      <c r="B70" s="9">
        <f>'Regional summary'!F71</f>
        <v>16621.534467678033</v>
      </c>
      <c r="C70" s="9">
        <f t="shared" si="3"/>
        <v>320.4923097908363</v>
      </c>
      <c r="D70" s="107">
        <f t="shared" si="4"/>
        <v>0.004213113409433659</v>
      </c>
      <c r="E70" s="9">
        <v>51862506.4</v>
      </c>
      <c r="F70" s="9">
        <f t="shared" si="2"/>
        <v>3945190.3740498545</v>
      </c>
    </row>
    <row r="71" spans="1:6" ht="12">
      <c r="A71" s="18">
        <v>2042</v>
      </c>
      <c r="B71" s="9">
        <f>'Regional summary'!F72</f>
        <v>16678.171144926906</v>
      </c>
      <c r="C71" s="9">
        <f t="shared" si="3"/>
        <v>319.588355890472</v>
      </c>
      <c r="D71" s="107">
        <f t="shared" si="4"/>
        <v>0.0041243602817961</v>
      </c>
      <c r="E71" s="9">
        <v>52186416.8</v>
      </c>
      <c r="F71" s="9">
        <f t="shared" si="2"/>
        <v>4043820.1334011005</v>
      </c>
    </row>
    <row r="72" spans="1:6" ht="12">
      <c r="A72" s="18">
        <v>2043</v>
      </c>
      <c r="B72" s="9">
        <f>'Regional summary'!F73</f>
        <v>16734.360790583298</v>
      </c>
      <c r="C72" s="9">
        <f t="shared" si="3"/>
        <v>318.68704087190105</v>
      </c>
      <c r="D72" s="107">
        <f t="shared" si="4"/>
        <v>0.00403732241068255</v>
      </c>
      <c r="E72" s="9">
        <v>52510327.2</v>
      </c>
      <c r="F72" s="9">
        <f t="shared" si="2"/>
        <v>4144915.6367361275</v>
      </c>
    </row>
    <row r="73" spans="1:6" ht="12">
      <c r="A73" s="18">
        <v>2044</v>
      </c>
      <c r="B73" s="9">
        <f>'Regional summary'!F74</f>
        <v>16790.10648002059</v>
      </c>
      <c r="C73" s="9">
        <f t="shared" si="3"/>
        <v>317.78837440857836</v>
      </c>
      <c r="D73" s="107">
        <f t="shared" si="4"/>
        <v>0.003951972277226781</v>
      </c>
      <c r="E73" s="9">
        <v>52834237.6</v>
      </c>
      <c r="F73" s="9">
        <f t="shared" si="2"/>
        <v>4248538.5276545305</v>
      </c>
    </row>
    <row r="74" spans="1:6" ht="12">
      <c r="A74" s="18">
        <v>2045</v>
      </c>
      <c r="B74" s="9">
        <f>'Regional summary'!F75</f>
        <v>16845.411269034197</v>
      </c>
      <c r="C74" s="9">
        <f t="shared" si="3"/>
        <v>316.8923655698878</v>
      </c>
      <c r="D74" s="107">
        <f t="shared" si="4"/>
        <v>0.003868282580602723</v>
      </c>
      <c r="E74" s="9">
        <v>53158148</v>
      </c>
      <c r="F74" s="9">
        <f t="shared" si="2"/>
        <v>4354751.9908458935</v>
      </c>
    </row>
    <row r="75" spans="1:6" ht="12">
      <c r="A75" s="18">
        <v>2046</v>
      </c>
      <c r="B75" s="9">
        <f>'Regional summary'!F76</f>
        <v>16900.278193960512</v>
      </c>
      <c r="C75" s="9">
        <f t="shared" si="3"/>
        <v>315.9990228416585</v>
      </c>
      <c r="D75" s="107">
        <f t="shared" si="4"/>
        <v>0.0037862262469711854</v>
      </c>
      <c r="E75" s="9">
        <v>53482058.4</v>
      </c>
      <c r="F75" s="9">
        <f t="shared" si="2"/>
        <v>4463620.79061704</v>
      </c>
    </row>
    <row r="76" spans="1:6" ht="12">
      <c r="A76" s="18">
        <v>2047</v>
      </c>
      <c r="B76" s="9">
        <f>'Regional summary'!F77</f>
        <v>16954.710271795055</v>
      </c>
      <c r="C76" s="9">
        <f t="shared" si="3"/>
        <v>315.1083541459262</v>
      </c>
      <c r="D76" s="107">
        <f t="shared" si="4"/>
        <v>0.0037057764377614556</v>
      </c>
      <c r="E76" s="9">
        <v>53805968.8</v>
      </c>
      <c r="F76" s="9">
        <f t="shared" si="2"/>
        <v>4575211.310382466</v>
      </c>
    </row>
    <row r="77" spans="1:6" ht="12">
      <c r="A77" s="18">
        <v>2048</v>
      </c>
      <c r="B77" s="9">
        <f>'Regional summary'!F78</f>
        <v>17008.710500310004</v>
      </c>
      <c r="C77" s="9">
        <f t="shared" si="3"/>
        <v>314.22036685997267</v>
      </c>
      <c r="D77" s="107">
        <f t="shared" si="4"/>
        <v>0.003626906557317962</v>
      </c>
      <c r="E77" s="9">
        <v>54129879.2</v>
      </c>
      <c r="F77" s="9">
        <f t="shared" si="2"/>
        <v>4689591.593142027</v>
      </c>
    </row>
    <row r="78" spans="1:6" ht="12">
      <c r="A78" s="18">
        <v>2049</v>
      </c>
      <c r="B78" s="9">
        <f>'Regional summary'!F79</f>
        <v>17062.28185817098</v>
      </c>
      <c r="C78" s="9">
        <f t="shared" si="3"/>
        <v>313.33506783467243</v>
      </c>
      <c r="D78" s="107">
        <f t="shared" si="4"/>
        <v>0.0035495902599409776</v>
      </c>
      <c r="E78" s="9">
        <v>54453789.6</v>
      </c>
      <c r="F78" s="9">
        <f t="shared" si="2"/>
        <v>4806831.382970577</v>
      </c>
    </row>
    <row r="79" spans="1:6" ht="12">
      <c r="A79" s="18">
        <v>2050</v>
      </c>
      <c r="B79" s="9">
        <f>'Regional summary'!F80</f>
        <v>17115.4273050532</v>
      </c>
      <c r="C79" s="9">
        <f t="shared" si="3"/>
        <v>312.4524634121769</v>
      </c>
      <c r="D79" s="107">
        <f t="shared" si="4"/>
        <v>0.003473801456349254</v>
      </c>
      <c r="E79" s="9">
        <v>54777700</v>
      </c>
      <c r="F79" s="9">
        <f t="shared" si="2"/>
        <v>4927002.167544841</v>
      </c>
    </row>
    <row r="80" spans="1:6" ht="12">
      <c r="A80" s="18"/>
      <c r="B80" s="9"/>
      <c r="C80" s="9"/>
      <c r="D80" s="9"/>
      <c r="E80" s="9"/>
      <c r="F80" s="9"/>
    </row>
  </sheetData>
  <mergeCells count="2">
    <mergeCell ref="B27:D27"/>
    <mergeCell ref="E27:F27"/>
  </mergeCells>
  <conditionalFormatting sqref="F1">
    <cfRule type="cellIs" priority="1" dxfId="0" operator="notEqual" stopIfTrue="1">
      <formula>"Baseline scenario"</formula>
    </cfRule>
  </conditionalFormatting>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indexed="43"/>
  </sheetPr>
  <dimension ref="A1:G80"/>
  <sheetViews>
    <sheetView workbookViewId="0" topLeftCell="A1">
      <selection activeCell="I41" sqref="I41"/>
    </sheetView>
  </sheetViews>
  <sheetFormatPr defaultColWidth="11.421875" defaultRowHeight="12.75"/>
  <cols>
    <col min="1" max="1" width="9.140625" style="8" customWidth="1"/>
    <col min="2" max="6" width="12.7109375" style="8" customWidth="1"/>
    <col min="7" max="16384" width="9.140625" style="8" customWidth="1"/>
  </cols>
  <sheetData>
    <row r="1" spans="1:7" ht="15">
      <c r="A1" s="71" t="s">
        <v>24</v>
      </c>
      <c r="B1" s="51"/>
      <c r="C1" s="51"/>
      <c r="D1" s="51"/>
      <c r="E1" s="51"/>
      <c r="G1" s="77" t="str">
        <f>IF(AND(Residential!J26="Continued trend",Residential!M26="Baseline",Commercial!F3="Baseline",Industrial!J2="None",'Agricultural &amp; other'!K1="Linear")&lt;&gt;TRUE,"Warning:  Not all scenarios set to baseline","Baseline scenario")</f>
        <v>Baseline scenario</v>
      </c>
    </row>
    <row r="28" spans="2:6" ht="12">
      <c r="B28" s="120" t="s">
        <v>1</v>
      </c>
      <c r="C28" s="121"/>
      <c r="D28" s="121"/>
      <c r="E28" s="121"/>
      <c r="F28" s="122"/>
    </row>
    <row r="29" spans="2:6" ht="12">
      <c r="B29" s="108" t="s">
        <v>50</v>
      </c>
      <c r="C29" s="109" t="s">
        <v>49</v>
      </c>
      <c r="D29" s="109" t="s">
        <v>84</v>
      </c>
      <c r="E29" s="109" t="s">
        <v>48</v>
      </c>
      <c r="F29" s="110" t="s">
        <v>54</v>
      </c>
    </row>
    <row r="30" spans="1:7" ht="12">
      <c r="A30" s="18">
        <v>2000</v>
      </c>
      <c r="B30" s="9">
        <f>Residential!J28+Commercial!H31+Industrial!B26+'Agricultural &amp; other'!B46+'Agricultural &amp; other'!I46</f>
        <v>5424.522306534582</v>
      </c>
      <c r="C30" s="9">
        <f>Residential!K28+Commercial!I31+Industrial!C26+'Agricultural &amp; other'!C46+'Agricultural &amp; other'!J46</f>
        <v>7846.907628814067</v>
      </c>
      <c r="D30" s="9">
        <f>Residential!L28+Commercial!J31+Industrial!D26+'Agricultural &amp; other'!D46+'Agricultural &amp; other'!K46</f>
        <v>576.2750137569681</v>
      </c>
      <c r="E30" s="9">
        <f>Commercial!K31+Industrial!E26+'Agricultural &amp; other'!E46+'Agricultural &amp; other'!L46</f>
        <v>43.985344500000004</v>
      </c>
      <c r="F30" s="9">
        <f aca="true" t="shared" si="0" ref="F30:F61">SUM(B30:E30)</f>
        <v>13891.690293605618</v>
      </c>
      <c r="G30" s="9"/>
    </row>
    <row r="31" spans="1:7" ht="12">
      <c r="A31" s="18">
        <v>2001</v>
      </c>
      <c r="B31" s="9">
        <f>Residential!J29+Commercial!H32+Industrial!B27+'Agricultural &amp; other'!B47+'Agricultural &amp; other'!I47</f>
        <v>5269.352417248841</v>
      </c>
      <c r="C31" s="9">
        <f>Residential!K29+Commercial!I32+Industrial!C27+'Agricultural &amp; other'!C47+'Agricultural &amp; other'!J47</f>
        <v>7871.34164621176</v>
      </c>
      <c r="D31" s="9">
        <f>Residential!L29+Commercial!J32+Industrial!D27+'Agricultural &amp; other'!D47+'Agricultural &amp; other'!K47</f>
        <v>567.3266173617773</v>
      </c>
      <c r="E31" s="9">
        <f>Commercial!K32+Industrial!E27+'Agricultural &amp; other'!E47+'Agricultural &amp; other'!L47</f>
        <v>41.257791999999995</v>
      </c>
      <c r="F31" s="9">
        <f t="shared" si="0"/>
        <v>13749.27847282238</v>
      </c>
      <c r="G31" s="9"/>
    </row>
    <row r="32" spans="1:7" ht="12">
      <c r="A32" s="18">
        <v>2002</v>
      </c>
      <c r="B32" s="9">
        <f>Residential!J30+Commercial!H33+Industrial!B28+'Agricultural &amp; other'!B48+'Agricultural &amp; other'!I48</f>
        <v>5418.645809622739</v>
      </c>
      <c r="C32" s="9">
        <f>Residential!K30+Commercial!I33+Industrial!C28+'Agricultural &amp; other'!C48+'Agricultural &amp; other'!J48</f>
        <v>7799.58355259844</v>
      </c>
      <c r="D32" s="9">
        <f>Residential!L30+Commercial!J33+Industrial!D28+'Agricultural &amp; other'!D48+'Agricultural &amp; other'!K48</f>
        <v>570.4891812975474</v>
      </c>
      <c r="E32" s="9">
        <f>Commercial!K33+Industrial!E28+'Agricultural &amp; other'!E48+'Agricultural &amp; other'!L48</f>
        <v>41.29457085574554</v>
      </c>
      <c r="F32" s="9">
        <f t="shared" si="0"/>
        <v>13830.013114374473</v>
      </c>
      <c r="G32" s="9"/>
    </row>
    <row r="33" spans="1:7" ht="12">
      <c r="A33" s="18">
        <v>2003</v>
      </c>
      <c r="B33" s="9">
        <f>Residential!J31+Commercial!H34+Industrial!B29+'Agricultural &amp; other'!B49+'Agricultural &amp; other'!I49</f>
        <v>5475.220280282239</v>
      </c>
      <c r="C33" s="9">
        <f>Residential!K31+Commercial!I34+Industrial!C29+'Agricultural &amp; other'!C49+'Agricultural &amp; other'!J49</f>
        <v>7908.127315270377</v>
      </c>
      <c r="D33" s="9">
        <f>Residential!L31+Commercial!J34+Industrial!D29+'Agricultural &amp; other'!D49+'Agricultural &amp; other'!K49</f>
        <v>576.3515911517547</v>
      </c>
      <c r="E33" s="9">
        <f>Commercial!K34+Industrial!E29+'Agricultural &amp; other'!E49+'Agricultural &amp; other'!L49</f>
        <v>41.81089110992248</v>
      </c>
      <c r="F33" s="9">
        <f t="shared" si="0"/>
        <v>14001.510077814293</v>
      </c>
      <c r="G33" s="9"/>
    </row>
    <row r="34" spans="1:7" ht="12">
      <c r="A34" s="18">
        <v>2004</v>
      </c>
      <c r="B34" s="9">
        <f>Residential!J32+Commercial!H35+Industrial!B30+'Agricultural &amp; other'!B50+'Agricultural &amp; other'!I50</f>
        <v>5519.367934624153</v>
      </c>
      <c r="C34" s="9">
        <f>Residential!K32+Commercial!I35+Industrial!C30+'Agricultural &amp; other'!C50+'Agricultural &amp; other'!J50</f>
        <v>7988.494156320786</v>
      </c>
      <c r="D34" s="9">
        <f>Residential!L32+Commercial!J35+Industrial!D30+'Agricultural &amp; other'!D50+'Agricultural &amp; other'!K50</f>
        <v>584.387496098954</v>
      </c>
      <c r="E34" s="9">
        <f>Commercial!K35+Industrial!E30+'Agricultural &amp; other'!E50+'Agricultural &amp; other'!L50</f>
        <v>42.54983198562725</v>
      </c>
      <c r="F34" s="9">
        <f t="shared" si="0"/>
        <v>14134.79941902952</v>
      </c>
      <c r="G34" s="9"/>
    </row>
    <row r="35" spans="1:7" ht="12">
      <c r="A35" s="18">
        <v>2005</v>
      </c>
      <c r="B35" s="9">
        <f>Residential!J33+Commercial!H36+Industrial!B31+'Agricultural &amp; other'!B51+'Agricultural &amp; other'!I51</f>
        <v>5607.640399590859</v>
      </c>
      <c r="C35" s="9">
        <f>Residential!K33+Commercial!I36+Industrial!C31+'Agricultural &amp; other'!C51+'Agricultural &amp; other'!J51</f>
        <v>8117.1942073227765</v>
      </c>
      <c r="D35" s="9">
        <f>Residential!L33+Commercial!J36+Industrial!D31+'Agricultural &amp; other'!D51+'Agricultural &amp; other'!K51</f>
        <v>568.3061324484436</v>
      </c>
      <c r="E35" s="9">
        <f>Commercial!K36+Industrial!E31+'Agricultural &amp; other'!E51+'Agricultural &amp; other'!L51</f>
        <v>42.83035278613199</v>
      </c>
      <c r="F35" s="9">
        <f t="shared" si="0"/>
        <v>14335.971092148211</v>
      </c>
      <c r="G35" s="9"/>
    </row>
    <row r="36" spans="1:7" ht="12">
      <c r="A36" s="18">
        <v>2006</v>
      </c>
      <c r="B36" s="9">
        <f>Residential!J34+Commercial!H37+Industrial!B32+'Agricultural &amp; other'!B52+'Agricultural &amp; other'!I52</f>
        <v>5651.555048159947</v>
      </c>
      <c r="C36" s="9">
        <f>Residential!K34+Commercial!I37+Industrial!C32+'Agricultural &amp; other'!C52+'Agricultural &amp; other'!J52</f>
        <v>8209.323395932819</v>
      </c>
      <c r="D36" s="9">
        <f>Residential!L34+Commercial!J37+Industrial!D32+'Agricultural &amp; other'!D52+'Agricultural &amp; other'!K52</f>
        <v>551.9520330915448</v>
      </c>
      <c r="E36" s="9">
        <f>Commercial!K37+Industrial!E32+'Agricultural &amp; other'!E52+'Agricultural &amp; other'!L52</f>
        <v>42.82616816133484</v>
      </c>
      <c r="F36" s="9">
        <f t="shared" si="0"/>
        <v>14455.656645345645</v>
      </c>
      <c r="G36" s="9"/>
    </row>
    <row r="37" spans="1:7" ht="12">
      <c r="A37" s="18">
        <v>2007</v>
      </c>
      <c r="B37" s="9">
        <f>Residential!J35+Commercial!H38+Industrial!B33+'Agricultural &amp; other'!B53+'Agricultural &amp; other'!I53</f>
        <v>5658.833788108698</v>
      </c>
      <c r="C37" s="9">
        <f>Residential!K35+Commercial!I38+Industrial!C33+'Agricultural &amp; other'!C53+'Agricultural &amp; other'!J53</f>
        <v>8224.207046662777</v>
      </c>
      <c r="D37" s="9">
        <f>Residential!L35+Commercial!J38+Industrial!D33+'Agricultural &amp; other'!D53+'Agricultural &amp; other'!K53</f>
        <v>534.5000505077206</v>
      </c>
      <c r="E37" s="9">
        <f>Commercial!K38+Industrial!E33+'Agricultural &amp; other'!E53+'Agricultural &amp; other'!L53</f>
        <v>42.50381541634089</v>
      </c>
      <c r="F37" s="9">
        <f t="shared" si="0"/>
        <v>14460.044700695538</v>
      </c>
      <c r="G37" s="9"/>
    </row>
    <row r="38" spans="1:7" ht="12">
      <c r="A38" s="18">
        <v>2008</v>
      </c>
      <c r="B38" s="9">
        <f>Residential!J36+Commercial!H39+Industrial!B34+'Agricultural &amp; other'!B54+'Agricultural &amp; other'!I54</f>
        <v>5665.1512033868075</v>
      </c>
      <c r="C38" s="9">
        <f>Residential!K36+Commercial!I39+Industrial!C34+'Agricultural &amp; other'!C54+'Agricultural &amp; other'!J54</f>
        <v>8292.25630255613</v>
      </c>
      <c r="D38" s="9">
        <f>Residential!L36+Commercial!J39+Industrial!D34+'Agricultural &amp; other'!D54+'Agricultural &amp; other'!K54</f>
        <v>540.4670336332323</v>
      </c>
      <c r="E38" s="9">
        <f>Commercial!K39+Industrial!E34+'Agricultural &amp; other'!E54+'Agricultural &amp; other'!L54</f>
        <v>42.33570535703586</v>
      </c>
      <c r="F38" s="9">
        <f t="shared" si="0"/>
        <v>14540.210244933207</v>
      </c>
      <c r="G38" s="9"/>
    </row>
    <row r="39" spans="1:7" ht="12">
      <c r="A39" s="18">
        <v>2009</v>
      </c>
      <c r="B39" s="9">
        <f>Residential!J37+Commercial!H40+Industrial!B35+'Agricultural &amp; other'!B55+'Agricultural &amp; other'!I55</f>
        <v>5643.251620278439</v>
      </c>
      <c r="C39" s="9">
        <f>Residential!K37+Commercial!I40+Industrial!C35+'Agricultural &amp; other'!C55+'Agricultural &amp; other'!J55</f>
        <v>8326.649215860045</v>
      </c>
      <c r="D39" s="9">
        <f>Residential!L37+Commercial!J40+Industrial!D35+'Agricultural &amp; other'!D55+'Agricultural &amp; other'!K55</f>
        <v>546.0567774446321</v>
      </c>
      <c r="E39" s="9">
        <f>Commercial!K40+Industrial!E35+'Agricultural &amp; other'!E55+'Agricultural &amp; other'!L55</f>
        <v>42.08694790531417</v>
      </c>
      <c r="F39" s="9">
        <f t="shared" si="0"/>
        <v>14558.04456148843</v>
      </c>
      <c r="G39" s="9"/>
    </row>
    <row r="40" spans="1:7" ht="12">
      <c r="A40" s="18">
        <v>2010</v>
      </c>
      <c r="B40" s="9">
        <f>Residential!J38+Commercial!H41+Industrial!B36+'Agricultural &amp; other'!B56+'Agricultural &amp; other'!I56</f>
        <v>5658.582821547134</v>
      </c>
      <c r="C40" s="9">
        <f>Residential!K38+Commercial!I41+Industrial!C36+'Agricultural &amp; other'!C56+'Agricultural &amp; other'!J56</f>
        <v>8366.386267474145</v>
      </c>
      <c r="D40" s="9">
        <f>Residential!L38+Commercial!J41+Industrial!D36+'Agricultural &amp; other'!D56+'Agricultural &amp; other'!K56</f>
        <v>551.9243059038145</v>
      </c>
      <c r="E40" s="9">
        <f>Commercial!K41+Industrial!E36+'Agricultural &amp; other'!E56+'Agricultural &amp; other'!L56</f>
        <v>41.56535738052031</v>
      </c>
      <c r="F40" s="9">
        <f t="shared" si="0"/>
        <v>14618.458752305614</v>
      </c>
      <c r="G40" s="9"/>
    </row>
    <row r="41" spans="1:7" ht="12">
      <c r="A41" s="18">
        <v>2011</v>
      </c>
      <c r="B41" s="9">
        <f>Residential!J39+Commercial!H42+Industrial!B37+'Agricultural &amp; other'!B57+'Agricultural &amp; other'!I57</f>
        <v>5683.0321599588615</v>
      </c>
      <c r="C41" s="9">
        <f>Residential!K39+Commercial!I42+Industrial!C37+'Agricultural &amp; other'!C57+'Agricultural &amp; other'!J57</f>
        <v>8476.465157612129</v>
      </c>
      <c r="D41" s="9">
        <f>Residential!L39+Commercial!J42+Industrial!D37+'Agricultural &amp; other'!D57+'Agricultural &amp; other'!K57</f>
        <v>558.0417908833776</v>
      </c>
      <c r="E41" s="9">
        <f>Commercial!K42+Industrial!E37+'Agricultural &amp; other'!E57+'Agricultural &amp; other'!L57</f>
        <v>41.053983831488196</v>
      </c>
      <c r="F41" s="9">
        <f t="shared" si="0"/>
        <v>14758.593092285855</v>
      </c>
      <c r="G41" s="9"/>
    </row>
    <row r="42" spans="1:7" ht="12">
      <c r="A42" s="18">
        <v>2012</v>
      </c>
      <c r="B42" s="9">
        <f>Residential!J40+Commercial!H43+Industrial!B38+'Agricultural &amp; other'!B58+'Agricultural &amp; other'!I58</f>
        <v>5690.960781542555</v>
      </c>
      <c r="C42" s="9">
        <f>Residential!K40+Commercial!I43+Industrial!C38+'Agricultural &amp; other'!C58+'Agricultural &amp; other'!J58</f>
        <v>8503.498046710249</v>
      </c>
      <c r="D42" s="9">
        <f>Residential!L40+Commercial!J43+Industrial!D38+'Agricultural &amp; other'!D58+'Agricultural &amp; other'!K58</f>
        <v>563.4260842338617</v>
      </c>
      <c r="E42" s="9">
        <f>Commercial!K43+Industrial!E38+'Agricultural &amp; other'!E58+'Agricultural &amp; other'!L58</f>
        <v>40.58972745592635</v>
      </c>
      <c r="F42" s="9">
        <f t="shared" si="0"/>
        <v>14798.474639942591</v>
      </c>
      <c r="G42" s="9"/>
    </row>
    <row r="43" spans="1:7" ht="12">
      <c r="A43" s="18">
        <v>2013</v>
      </c>
      <c r="B43" s="9">
        <f>Residential!J41+Commercial!H44+Industrial!B39+'Agricultural &amp; other'!B59+'Agricultural &amp; other'!I59</f>
        <v>5701.409980446762</v>
      </c>
      <c r="C43" s="9">
        <f>Residential!K41+Commercial!I44+Industrial!C39+'Agricultural &amp; other'!C59+'Agricultural &amp; other'!J59</f>
        <v>8530.670648374371</v>
      </c>
      <c r="D43" s="9">
        <f>Residential!L41+Commercial!J44+Industrial!D39+'Agricultural &amp; other'!D59+'Agricultural &amp; other'!K59</f>
        <v>568.7469255630733</v>
      </c>
      <c r="E43" s="9">
        <f>Commercial!K44+Industrial!E39+'Agricultural &amp; other'!E59+'Agricultural &amp; other'!L59</f>
        <v>40.25834832494314</v>
      </c>
      <c r="F43" s="9">
        <f t="shared" si="0"/>
        <v>14841.08590270915</v>
      </c>
      <c r="G43" s="9"/>
    </row>
    <row r="44" spans="1:7" ht="12">
      <c r="A44" s="18">
        <v>2014</v>
      </c>
      <c r="B44" s="9">
        <f>Residential!J42+Commercial!H45+Industrial!B40+'Agricultural &amp; other'!B60+'Agricultural &amp; other'!I60</f>
        <v>5717.654250587885</v>
      </c>
      <c r="C44" s="9">
        <f>Residential!K42+Commercial!I45+Industrial!C40+'Agricultural &amp; other'!C60+'Agricultural &amp; other'!J60</f>
        <v>8578.31577261145</v>
      </c>
      <c r="D44" s="9">
        <f>Residential!L42+Commercial!J45+Industrial!D40+'Agricultural &amp; other'!D60+'Agricultural &amp; other'!K60</f>
        <v>575.4332717620007</v>
      </c>
      <c r="E44" s="9">
        <f>Commercial!K45+Industrial!E40+'Agricultural &amp; other'!E60+'Agricultural &amp; other'!L60</f>
        <v>40.16814410599023</v>
      </c>
      <c r="F44" s="9">
        <f t="shared" si="0"/>
        <v>14911.571439067324</v>
      </c>
      <c r="G44" s="9"/>
    </row>
    <row r="45" spans="1:7" ht="12">
      <c r="A45" s="18">
        <v>2015</v>
      </c>
      <c r="B45" s="9">
        <f>Residential!J43+Commercial!H46+Industrial!B41+'Agricultural &amp; other'!B61+'Agricultural &amp; other'!I61</f>
        <v>5733.5898883795035</v>
      </c>
      <c r="C45" s="9">
        <f>Residential!K43+Commercial!I46+Industrial!C41+'Agricultural &amp; other'!C61+'Agricultural &amp; other'!J61</f>
        <v>8625.78739115292</v>
      </c>
      <c r="D45" s="9">
        <f>Residential!L43+Commercial!J46+Industrial!D41+'Agricultural &amp; other'!D61+'Agricultural &amp; other'!K61</f>
        <v>582.0761535529251</v>
      </c>
      <c r="E45" s="9">
        <f>Commercial!K46+Industrial!E41+'Agricultural &amp; other'!E61+'Agricultural &amp; other'!L61</f>
        <v>40.06194608808307</v>
      </c>
      <c r="F45" s="9">
        <f t="shared" si="0"/>
        <v>14981.515379173432</v>
      </c>
      <c r="G45" s="9"/>
    </row>
    <row r="46" spans="1:7" ht="12">
      <c r="A46" s="18">
        <v>2016</v>
      </c>
      <c r="B46" s="9">
        <f>Residential!J44+Commercial!H47+Industrial!B42+'Agricultural &amp; other'!B62+'Agricultural &amp; other'!I62</f>
        <v>5749.219051482392</v>
      </c>
      <c r="C46" s="9">
        <f>Residential!K44+Commercial!I47+Industrial!C42+'Agricultural &amp; other'!C62+'Agricultural &amp; other'!J62</f>
        <v>8673.086611990571</v>
      </c>
      <c r="D46" s="9">
        <f>Residential!L44+Commercial!J47+Industrial!D42+'Agricultural &amp; other'!D62+'Agricultural &amp; other'!K62</f>
        <v>588.6758641895148</v>
      </c>
      <c r="E46" s="9">
        <f>Commercial!K47+Industrial!E42+'Agricultural &amp; other'!E62+'Agricultural &amp; other'!L62</f>
        <v>39.93987016348824</v>
      </c>
      <c r="F46" s="9">
        <f t="shared" si="0"/>
        <v>15050.921397825967</v>
      </c>
      <c r="G46" s="9"/>
    </row>
    <row r="47" spans="1:7" ht="12">
      <c r="A47" s="18">
        <v>2017</v>
      </c>
      <c r="B47" s="9">
        <f>Residential!J45+Commercial!H48+Industrial!B43+'Agricultural &amp; other'!B63+'Agricultural &amp; other'!I63</f>
        <v>5764.543883696526</v>
      </c>
      <c r="C47" s="9">
        <f>Residential!K45+Commercial!I48+Industrial!C43+'Agricultural &amp; other'!C63+'Agricultural &amp; other'!J63</f>
        <v>8720.2145363739</v>
      </c>
      <c r="D47" s="9">
        <f>Residential!L45+Commercial!J48+Industrial!D43+'Agricultural &amp; other'!D63+'Agricultural &amp; other'!K63</f>
        <v>595.2326950795118</v>
      </c>
      <c r="E47" s="9">
        <f>Commercial!K48+Industrial!E43+'Agricultural &amp; other'!E63+'Agricultural &amp; other'!L63</f>
        <v>39.80203146539461</v>
      </c>
      <c r="F47" s="9">
        <f t="shared" si="0"/>
        <v>15119.793146615333</v>
      </c>
      <c r="G47" s="9"/>
    </row>
    <row r="48" spans="1:7" ht="12">
      <c r="A48" s="18">
        <v>2018</v>
      </c>
      <c r="B48" s="9">
        <f>Residential!J46+Commercial!H49+Industrial!B44+'Agricultural &amp; other'!B64+'Agricultural &amp; other'!I64</f>
        <v>5779.566515045749</v>
      </c>
      <c r="C48" s="9">
        <f>Residential!K46+Commercial!I49+Industrial!C44+'Agricultural &amp; other'!C64+'Agricultural &amp; other'!J64</f>
        <v>8767.172258849865</v>
      </c>
      <c r="D48" s="9">
        <f>Residential!L46+Commercial!J49+Industrial!D44+'Agricultural &amp; other'!D64+'Agricultural &amp; other'!K64</f>
        <v>601.7469357958599</v>
      </c>
      <c r="E48" s="9">
        <f>Commercial!K49+Industrial!E44+'Agricultural &amp; other'!E64+'Agricultural &amp; other'!L64</f>
        <v>39.64854437260688</v>
      </c>
      <c r="F48" s="9">
        <f t="shared" si="0"/>
        <v>15188.13425406408</v>
      </c>
      <c r="G48" s="9"/>
    </row>
    <row r="49" spans="1:7" ht="12">
      <c r="A49" s="18">
        <v>2019</v>
      </c>
      <c r="B49" s="9">
        <f>Residential!J47+Commercial!H50+Industrial!B45+'Agricultural &amp; other'!B65+'Agricultural &amp; other'!I65</f>
        <v>5794.289061861934</v>
      </c>
      <c r="C49" s="9">
        <f>Residential!K47+Commercial!I50+Industrial!C45+'Agricultural &amp; other'!C65+'Agricultural &amp; other'!J65</f>
        <v>8813.960867302365</v>
      </c>
      <c r="D49" s="9">
        <f>Residential!L47+Commercial!J50+Industrial!D45+'Agricultural &amp; other'!D65+'Agricultural &amp; other'!K65</f>
        <v>608.2188740877665</v>
      </c>
      <c r="E49" s="9">
        <f>Commercial!K50+Industrial!E45+'Agricultural &amp; other'!E65+'Agricultural &amp; other'!L65</f>
        <v>39.47952251421099</v>
      </c>
      <c r="F49" s="9">
        <f t="shared" si="0"/>
        <v>15255.948325766278</v>
      </c>
      <c r="G49" s="9"/>
    </row>
    <row r="50" spans="1:7" ht="12">
      <c r="A50" s="18">
        <v>2020</v>
      </c>
      <c r="B50" s="9">
        <f>Residential!J48+Commercial!H51+Industrial!B46+'Agricultural &amp; other'!B66+'Agricultural &amp; other'!I66</f>
        <v>5808.713626868666</v>
      </c>
      <c r="C50" s="9">
        <f>Residential!K48+Commercial!I51+Industrial!C46+'Agricultural &amp; other'!C66+'Agricultural &amp; other'!J66</f>
        <v>8860.581442991495</v>
      </c>
      <c r="D50" s="9">
        <f>Residential!L48+Commercial!J51+Industrial!D46+'Agricultural &amp; other'!D66+'Agricultural &amp; other'!K66</f>
        <v>614.6487958917018</v>
      </c>
      <c r="E50" s="9">
        <f>Commercial!K51+Industrial!E46+'Agricultural &amp; other'!E66+'Agricultural &amp; other'!L66</f>
        <v>39.29507877421191</v>
      </c>
      <c r="F50" s="9">
        <f t="shared" si="0"/>
        <v>15323.238944526076</v>
      </c>
      <c r="G50" s="9"/>
    </row>
    <row r="51" spans="1:7" ht="12">
      <c r="A51" s="18">
        <v>2021</v>
      </c>
      <c r="B51" s="9">
        <f>Residential!J49+Commercial!H52+Industrial!B47+'Agricultural &amp; other'!B67+'Agricultural &amp; other'!I67</f>
        <v>5822.842299264397</v>
      </c>
      <c r="C51" s="9">
        <f>Residential!K49+Commercial!I52+Industrial!C47+'Agricultural &amp; other'!C67+'Agricultural &amp; other'!J67</f>
        <v>8907.035060592618</v>
      </c>
      <c r="D51" s="9">
        <f>Residential!L49+Commercial!J52+Industrial!D47+'Agricultural &amp; other'!D67+'Agricultural &amp; other'!K67</f>
        <v>621.0369853423314</v>
      </c>
      <c r="E51" s="9">
        <f>Commercial!K52+Industrial!E47+'Agricultural &amp; other'!E67+'Agricultural &amp; other'!L67</f>
        <v>39.09532529614368</v>
      </c>
      <c r="F51" s="9">
        <f t="shared" si="0"/>
        <v>15390.00967049549</v>
      </c>
      <c r="G51" s="9"/>
    </row>
    <row r="52" spans="1:7" ht="12">
      <c r="A52" s="18">
        <v>2022</v>
      </c>
      <c r="B52" s="9">
        <f>Residential!J50+Commercial!H53+Industrial!B48+'Agricultural &amp; other'!B68+'Agricultural &amp; other'!I68</f>
        <v>5836.677154805147</v>
      </c>
      <c r="C52" s="9">
        <f>Residential!K50+Commercial!I53+Industrial!C48+'Agricultural &amp; other'!C68+'Agricultural &amp; other'!J68</f>
        <v>8953.322788235148</v>
      </c>
      <c r="D52" s="9">
        <f>Residential!L50+Commercial!J53+Industrial!D48+'Agricultural &amp; other'!D68+'Agricultural &amp; other'!K68</f>
        <v>627.3837247833868</v>
      </c>
      <c r="E52" s="9">
        <f>Commercial!K53+Industrial!E48+'Agricultural &amp; other'!E68+'Agricultural &amp; other'!L68</f>
        <v>38.880373487652065</v>
      </c>
      <c r="F52" s="9">
        <f t="shared" si="0"/>
        <v>15456.264041311335</v>
      </c>
      <c r="G52" s="9"/>
    </row>
    <row r="53" spans="1:7" ht="12">
      <c r="A53" s="18">
        <v>2023</v>
      </c>
      <c r="B53" s="9">
        <f>Residential!J51+Commercial!H54+Industrial!B49+'Agricultural &amp; other'!B69+'Agricultural &amp; other'!I69</f>
        <v>5850.220255886689</v>
      </c>
      <c r="C53" s="9">
        <f>Residential!K51+Commercial!I54+Industrial!C49+'Agricultural &amp; other'!C69+'Agricultural &amp; other'!J69</f>
        <v>8999.445687541163</v>
      </c>
      <c r="D53" s="9">
        <f>Residential!L51+Commercial!J54+Industrial!D49+'Agricultural &amp; other'!D69+'Agricultural &amp; other'!K69</f>
        <v>633.6892947784712</v>
      </c>
      <c r="E53" s="9">
        <f>Commercial!K54+Industrial!E49+'Agricultural &amp; other'!E69+'Agricultural &amp; other'!L69</f>
        <v>38.65033402504983</v>
      </c>
      <c r="F53" s="9">
        <f t="shared" si="0"/>
        <v>15522.005572231372</v>
      </c>
      <c r="G53" s="9"/>
    </row>
    <row r="54" spans="1:7" ht="12">
      <c r="A54" s="18">
        <v>2024</v>
      </c>
      <c r="B54" s="9">
        <f>Residential!J52+Commercial!H55+Industrial!B50+'Agricultural &amp; other'!B70+'Agricultural &amp; other'!I70</f>
        <v>5863.473651626259</v>
      </c>
      <c r="C54" s="9">
        <f>Residential!K52+Commercial!I55+Industrial!C50+'Agricultural &amp; other'!C70+'Agricultural &amp; other'!J70</f>
        <v>9045.40481366377</v>
      </c>
      <c r="D54" s="9">
        <f>Residential!L52+Commercial!J55+Industrial!D50+'Agricultural &amp; other'!D70+'Agricultural &amp; other'!K70</f>
        <v>639.9539741218016</v>
      </c>
      <c r="E54" s="9">
        <f>Commercial!K55+Industrial!E50+'Agricultural &amp; other'!E70+'Agricultural &amp; other'!L70</f>
        <v>38.40531685784484</v>
      </c>
      <c r="F54" s="9">
        <f t="shared" si="0"/>
        <v>15587.237756269675</v>
      </c>
      <c r="G54" s="9"/>
    </row>
    <row r="55" spans="1:7" ht="12">
      <c r="A55" s="18">
        <v>2025</v>
      </c>
      <c r="B55" s="9">
        <f>Residential!J53+Commercial!H56+Industrial!B51+'Agricultural &amp; other'!B71+'Agricultural &amp; other'!I71</f>
        <v>5876.439377943781</v>
      </c>
      <c r="C55" s="9">
        <f>Residential!K53+Commercial!I56+Industrial!C51+'Agricultural &amp; other'!C71+'Agricultural &amp; other'!J71</f>
        <v>9091.20121532525</v>
      </c>
      <c r="D55" s="9">
        <f>Residential!L53+Commercial!J56+Industrial!D51+'Agricultural &amp; other'!D71+'Agricultural &amp; other'!K71</f>
        <v>646.1780398488888</v>
      </c>
      <c r="E55" s="9">
        <f>Commercial!K56+Industrial!E51+'Agricultural &amp; other'!E71+'Agricultural &amp; other'!L71</f>
        <v>38.14543121324125</v>
      </c>
      <c r="F55" s="9">
        <f t="shared" si="0"/>
        <v>15651.964064331161</v>
      </c>
      <c r="G55" s="9"/>
    </row>
    <row r="56" spans="1:7" ht="12">
      <c r="A56" s="18">
        <v>2026</v>
      </c>
      <c r="B56" s="9">
        <f>Residential!J54+Commercial!H57+Industrial!B52+'Agricultural &amp; other'!B72+'Agricultural &amp; other'!I72</f>
        <v>5889.119457642618</v>
      </c>
      <c r="C56" s="9">
        <f>Residential!K54+Commercial!I57+Industrial!C52+'Agricultural &amp; other'!C72+'Agricultural &amp; other'!J72</f>
        <v>9136.835934854998</v>
      </c>
      <c r="D56" s="9">
        <f>Residential!L54+Commercial!J57+Industrial!D52+'Agricultural &amp; other'!D72+'Agricultural &amp; other'!K72</f>
        <v>652.3617672471556</v>
      </c>
      <c r="E56" s="9">
        <f>Commercial!K57+Industrial!E52+'Agricultural &amp; other'!E72+'Agricultural &amp; other'!L72</f>
        <v>37.870785600613814</v>
      </c>
      <c r="F56" s="9">
        <f t="shared" si="0"/>
        <v>15716.187945345386</v>
      </c>
      <c r="G56" s="9"/>
    </row>
    <row r="57" spans="1:7" ht="12">
      <c r="A57" s="18">
        <v>2027</v>
      </c>
      <c r="B57" s="9">
        <f>Residential!J55+Commercial!H58+Industrial!B53+'Agricultural &amp; other'!B73+'Agricultural &amp; other'!I73</f>
        <v>5901.5159004898305</v>
      </c>
      <c r="C57" s="9">
        <f>Residential!K55+Commercial!I58+Industrial!C53+'Agricultural &amp; other'!C73+'Agricultural &amp; other'!J73</f>
        <v>9182.310008227214</v>
      </c>
      <c r="D57" s="9">
        <f>Residential!L55+Commercial!J58+Industrial!D53+'Agricultural &amp; other'!D73+'Agricultural &amp; other'!K73</f>
        <v>658.5054298664902</v>
      </c>
      <c r="E57" s="9">
        <f>Commercial!K58+Industrial!E53+'Agricultural &amp; other'!E73+'Agricultural &amp; other'!L73</f>
        <v>37.58148781595543</v>
      </c>
      <c r="F57" s="9">
        <f t="shared" si="0"/>
        <v>15779.912826399492</v>
      </c>
      <c r="G57" s="9"/>
    </row>
    <row r="58" spans="1:7" ht="12">
      <c r="A58" s="18">
        <v>2028</v>
      </c>
      <c r="B58" s="9">
        <f>Residential!J56+Commercial!H59+Industrial!B54+'Agricultural &amp; other'!B74+'Agricultural &amp; other'!I74</f>
        <v>5913.630703295972</v>
      </c>
      <c r="C58" s="9">
        <f>Residential!K56+Commercial!I59+Industrial!C54+'Agricultural &amp; other'!C74+'Agricultural &amp; other'!J74</f>
        <v>9227.62446509842</v>
      </c>
      <c r="D58" s="9">
        <f>Residential!L56+Commercial!J59+Industrial!D54+'Agricultural &amp; other'!D74+'Agricultural &amp; other'!K74</f>
        <v>664.6092995297405</v>
      </c>
      <c r="E58" s="9">
        <f>Commercial!K59+Industrial!E54+'Agricultural &amp; other'!E74+'Agricultural &amp; other'!L74</f>
        <v>37.277644946298274</v>
      </c>
      <c r="F58" s="9">
        <f t="shared" si="0"/>
        <v>15843.142112870431</v>
      </c>
      <c r="G58" s="9"/>
    </row>
    <row r="59" spans="1:7" ht="12">
      <c r="A59" s="18">
        <v>2029</v>
      </c>
      <c r="B59" s="9">
        <f>Residential!J57+Commercial!H60+Industrial!B55+'Agricultural &amp; other'!B75+'Agricultural &amp; other'!I75</f>
        <v>5925.465849994419</v>
      </c>
      <c r="C59" s="9">
        <f>Residential!K57+Commercial!I60+Industrial!C55+'Agricultural &amp; other'!C75+'Agricultural &amp; other'!J75</f>
        <v>9272.780328844723</v>
      </c>
      <c r="D59" s="9">
        <f>Residential!L57+Commercial!J60+Industrial!D55+'Agricultural &amp; other'!D75+'Agricultural &amp; other'!K75</f>
        <v>670.6736463431454</v>
      </c>
      <c r="E59" s="9">
        <f>Commercial!K60+Industrial!E55+'Agricultural &amp; other'!E75+'Agricultural &amp; other'!L75</f>
        <v>36.95936337410854</v>
      </c>
      <c r="F59" s="9">
        <f t="shared" si="0"/>
        <v>15905.879188556395</v>
      </c>
      <c r="G59" s="9"/>
    </row>
    <row r="60" spans="1:7" ht="12">
      <c r="A60" s="18">
        <v>2030</v>
      </c>
      <c r="B60" s="9">
        <f>Residential!J58+Commercial!H61+Industrial!B56+'Agricultural &amp; other'!B76+'Agricultural &amp; other'!I76</f>
        <v>5937.023311720207</v>
      </c>
      <c r="C60" s="9">
        <f>Residential!K58+Commercial!I61+Industrial!C56+'Agricultural &amp; other'!C76+'Agricultural &amp; other'!J76</f>
        <v>9317.778616598878</v>
      </c>
      <c r="D60" s="9">
        <f>Residential!L58+Commercial!J61+Industrial!D56+'Agricultural &amp; other'!D76+'Agricultural &amp; other'!K76</f>
        <v>676.6987387067051</v>
      </c>
      <c r="E60" s="9">
        <f>Commercial!K61+Industrial!E56+'Agricultural &amp; other'!E76+'Agricultural &amp; other'!L76</f>
        <v>36.626748781654854</v>
      </c>
      <c r="F60" s="9">
        <f t="shared" si="0"/>
        <v>15968.127415807445</v>
      </c>
      <c r="G60" s="9"/>
    </row>
    <row r="61" spans="1:7" ht="12">
      <c r="A61" s="18">
        <v>2031</v>
      </c>
      <c r="B61" s="9">
        <f>Residential!J59+Commercial!H62+Industrial!B57+'Agricultural &amp; other'!B77+'Agricultural &amp; other'!I77</f>
        <v>5948.305046888431</v>
      </c>
      <c r="C61" s="9">
        <f>Residential!K59+Commercial!I62+Industrial!C57+'Agricultural &amp; other'!C77+'Agricultural &amp; other'!J77</f>
        <v>9362.620339287152</v>
      </c>
      <c r="D61" s="9">
        <f>Residential!L59+Commercial!J62+Industrial!D57+'Agricultural &amp; other'!D77+'Agricultural &amp; other'!K77</f>
        <v>682.6848433244913</v>
      </c>
      <c r="E61" s="9">
        <f>Commercial!K62+Industrial!E57+'Agricultural &amp; other'!E77+'Agricultural &amp; other'!L77</f>
        <v>36.27990615535072</v>
      </c>
      <c r="F61" s="9">
        <f t="shared" si="0"/>
        <v>16029.890135655425</v>
      </c>
      <c r="G61" s="9"/>
    </row>
    <row r="62" spans="1:7" ht="12">
      <c r="A62" s="18">
        <v>2032</v>
      </c>
      <c r="B62" s="9">
        <f>Residential!J60+Commercial!H63+Industrial!B58+'Agricultural &amp; other'!B78+'Agricultural &amp; other'!I78</f>
        <v>5959.313001272158</v>
      </c>
      <c r="C62" s="9">
        <f>Residential!K60+Commercial!I63+Industrial!C58+'Agricultural &amp; other'!C78+'Agricultural &amp; other'!J78</f>
        <v>9407.306501665935</v>
      </c>
      <c r="D62" s="9">
        <f>Residential!L60+Commercial!J63+Industrial!D58+'Agricultural &amp; other'!D78+'Agricultural &amp; other'!K78</f>
        <v>688.6322252148958</v>
      </c>
      <c r="E62" s="9">
        <f>Commercial!K63+Industrial!E58+'Agricultural &amp; other'!E78+'Agricultural &amp; other'!L78</f>
        <v>35.91893979007101</v>
      </c>
      <c r="F62" s="9">
        <f aca="true" t="shared" si="1" ref="F62:F80">SUM(B62:E62)</f>
        <v>16091.17066794306</v>
      </c>
      <c r="G62" s="9"/>
    </row>
    <row r="63" spans="1:7" ht="12">
      <c r="A63" s="18">
        <v>2033</v>
      </c>
      <c r="B63" s="9">
        <f>Residential!J61+Commercial!H64+Industrial!B59+'Agricultural &amp; other'!B79+'Agricultural &amp; other'!I79</f>
        <v>5970.049108079882</v>
      </c>
      <c r="C63" s="9">
        <f>Residential!K61+Commercial!I64+Industrial!C59+'Agricultural &amp; other'!C79+'Agricultural &amp; other'!J79</f>
        <v>9451.83810235819</v>
      </c>
      <c r="D63" s="9">
        <f>Residential!L61+Commercial!J64+Industrial!D59+'Agricultural &amp; other'!D79+'Agricultural &amp; other'!K79</f>
        <v>694.5411477208211</v>
      </c>
      <c r="E63" s="9">
        <f>Commercial!K64+Industrial!E59+'Agricultural &amp; other'!E79+'Agricultural &amp; other'!L79</f>
        <v>35.54395329344271</v>
      </c>
      <c r="F63" s="9">
        <f t="shared" si="1"/>
        <v>16151.972311452337</v>
      </c>
      <c r="G63" s="9"/>
    </row>
    <row r="64" spans="1:7" ht="12">
      <c r="A64" s="18">
        <v>2034</v>
      </c>
      <c r="B64" s="9">
        <f>Residential!J62+Commercial!H65+Industrial!B60+'Agricultural &amp; other'!B80+'Agricultural &amp; other'!I80</f>
        <v>5980.51528803254</v>
      </c>
      <c r="C64" s="9">
        <f>Residential!K62+Commercial!I65+Industrial!C60+'Agricultural &amp; other'!C80+'Agricultural &amp; other'!J80</f>
        <v>9496.21613388965</v>
      </c>
      <c r="D64" s="9">
        <f>Residential!L62+Commercial!J65+Industrial!D60+'Agricultural &amp; other'!D80+'Agricultural &amp; other'!K80</f>
        <v>700.4118725198075</v>
      </c>
      <c r="E64" s="9">
        <f>Commercial!K65+Industrial!E60+'Agricultural &amp; other'!E80+'Agricultural &amp; other'!L80</f>
        <v>35.15504959011001</v>
      </c>
      <c r="F64" s="9">
        <f t="shared" si="1"/>
        <v>16212.298344032108</v>
      </c>
      <c r="G64" s="9"/>
    </row>
    <row r="65" spans="1:7" ht="12">
      <c r="A65" s="18">
        <v>2035</v>
      </c>
      <c r="B65" s="9">
        <f>Residential!J63+Commercial!H66+Industrial!B61+'Agricultural &amp; other'!B81+'Agricultural &amp; other'!I81</f>
        <v>5990.7134494400425</v>
      </c>
      <c r="C65" s="9">
        <f>Residential!K63+Commercial!I66+Industrial!C61+'Agricultural &amp; other'!C81+'Agricultural &amp; other'!J81</f>
        <v>9540.44158272484</v>
      </c>
      <c r="D65" s="9">
        <f>Residential!L63+Commercial!J66+Industrial!D61+'Agricultural &amp; other'!D81+'Agricultural &amp; other'!K81</f>
        <v>706.2446596341056</v>
      </c>
      <c r="E65" s="9">
        <f>Commercial!K66+Industrial!E61+'Agricultural &amp; other'!E81+'Agricultural &amp; other'!L81</f>
        <v>34.75233092597392</v>
      </c>
      <c r="F65" s="9">
        <f t="shared" si="1"/>
        <v>16272.152022724962</v>
      </c>
      <c r="G65" s="9"/>
    </row>
    <row r="66" spans="1:7" ht="12">
      <c r="A66" s="18">
        <v>2036</v>
      </c>
      <c r="B66" s="9">
        <f>Residential!J64+Commercial!H67+Industrial!B62+'Agricultural &amp; other'!B82+'Agricultural &amp; other'!I82</f>
        <v>6000.645488277377</v>
      </c>
      <c r="C66" s="9">
        <f>Residential!K64+Commercial!I67+Industrial!C62+'Agricultural &amp; other'!C82+'Agricultural &amp; other'!J82</f>
        <v>9584.515429302866</v>
      </c>
      <c r="D66" s="9">
        <f>Residential!L64+Commercial!J67+Industrial!D62+'Agricultural &amp; other'!D82+'Agricultural &amp; other'!K82</f>
        <v>712.0397674406854</v>
      </c>
      <c r="E66" s="9">
        <f>Commercial!K67+Industrial!E62+'Agricultural &amp; other'!E82+'Agricultural &amp; other'!L82</f>
        <v>34.33589887240663</v>
      </c>
      <c r="F66" s="9">
        <f t="shared" si="1"/>
        <v>16331.536583893336</v>
      </c>
      <c r="G66" s="9"/>
    </row>
    <row r="67" spans="1:7" ht="12">
      <c r="A67" s="18">
        <v>2037</v>
      </c>
      <c r="B67" s="9">
        <f>Residential!J65+Commercial!H68+Industrial!B63+'Agricultural &amp; other'!B83+'Agricultural &amp; other'!I83</f>
        <v>6010.313288260242</v>
      </c>
      <c r="C67" s="9">
        <f>Residential!K65+Commercial!I68+Industrial!C63+'Agricultural &amp; other'!C83+'Agricultural &amp; other'!J83</f>
        <v>9628.438648073008</v>
      </c>
      <c r="D67" s="9">
        <f>Residential!L65+Commercial!J68+Industrial!D63+'Agricultural &amp; other'!D83+'Agricultural &amp; other'!K83</f>
        <v>717.7974526811902</v>
      </c>
      <c r="E67" s="9">
        <f>Commercial!K68+Industrial!E63+'Agricultural &amp; other'!E83+'Agricultural &amp; other'!L83</f>
        <v>33.90585433044061</v>
      </c>
      <c r="F67" s="9">
        <f t="shared" si="1"/>
        <v>16390.45524334488</v>
      </c>
      <c r="G67" s="9"/>
    </row>
    <row r="68" spans="1:7" ht="12">
      <c r="A68" s="18">
        <v>2038</v>
      </c>
      <c r="B68" s="9">
        <f>Residential!J66+Commercial!H69+Industrial!B64+'Agricultural &amp; other'!B84+'Agricultural &amp; other'!I84</f>
        <v>6019.718720920243</v>
      </c>
      <c r="C68" s="9">
        <f>Residential!K66+Commercial!I69+Industrial!C64+'Agricultural &amp; other'!C84+'Agricultural &amp; other'!J84</f>
        <v>9672.212207530116</v>
      </c>
      <c r="D68" s="9">
        <f>Residential!L66+Commercial!J69+Industrial!D64+'Agricultural &amp; other'!D84+'Agricultural &amp; other'!K84</f>
        <v>723.5179704718284</v>
      </c>
      <c r="E68" s="9">
        <f>Commercial!K69+Industrial!E64+'Agricultural &amp; other'!E84+'Agricultural &amp; other'!L84</f>
        <v>33.46229753493277</v>
      </c>
      <c r="F68" s="9">
        <f t="shared" si="1"/>
        <v>16448.91119645712</v>
      </c>
      <c r="G68" s="9"/>
    </row>
    <row r="69" spans="1:7" ht="12">
      <c r="A69" s="18">
        <v>2039</v>
      </c>
      <c r="B69" s="9">
        <f>Residential!J67+Commercial!H70+Industrial!B65+'Agricultural &amp; other'!B85+'Agricultural &amp; other'!I85</f>
        <v>6028.863645679643</v>
      </c>
      <c r="C69" s="9">
        <f>Residential!K67+Commercial!I70+Industrial!C65+'Agricultural &amp; other'!C85+'Agricultural &amp; other'!J85</f>
        <v>9715.837070249778</v>
      </c>
      <c r="D69" s="9">
        <f>Residential!L67+Commercial!J70+Industrial!D65+'Agricultural &amp; other'!D85+'Agricultural &amp; other'!K85</f>
        <v>729.201574313212</v>
      </c>
      <c r="E69" s="9">
        <f>Commercial!K70+Industrial!E65+'Agricultural &amp; other'!E85+'Agricultural &amp; other'!L85</f>
        <v>33.00532805870361</v>
      </c>
      <c r="F69" s="9">
        <f t="shared" si="1"/>
        <v>16506.90761830134</v>
      </c>
      <c r="G69" s="9"/>
    </row>
    <row r="70" spans="1:7" ht="12">
      <c r="A70" s="18">
        <v>2040</v>
      </c>
      <c r="B70" s="9">
        <f>Residential!J68+Commercial!H71+Industrial!B66+'Agricultural &amp; other'!B86+'Agricultural &amp; other'!I86</f>
        <v>6037.749909925665</v>
      </c>
      <c r="C70" s="9">
        <f>Residential!K68+Commercial!I71+Industrial!C66+'Agricultural &amp; other'!C86+'Agricultural &amp; other'!J86</f>
        <v>9759.314192923315</v>
      </c>
      <c r="D70" s="9">
        <f>Residential!L68+Commercial!J71+Industrial!D66+'Agricultural &amp; other'!D86+'Agricultural &amp; other'!K86</f>
        <v>734.8485161001314</v>
      </c>
      <c r="E70" s="9">
        <f>Commercial!K71+Industrial!E66+'Agricultural &amp; other'!E86+'Agricultural &amp; other'!L86</f>
        <v>32.535044816651826</v>
      </c>
      <c r="F70" s="9">
        <f t="shared" si="1"/>
        <v>16564.44766376576</v>
      </c>
      <c r="G70" s="9"/>
    </row>
    <row r="71" spans="1:7" ht="12">
      <c r="A71" s="18">
        <v>2041</v>
      </c>
      <c r="B71" s="9">
        <f>Residential!J69+Commercial!H72+Industrial!B67+'Agricultural &amp; other'!B87+'Agricultural &amp; other'!I87</f>
        <v>6046.379349084356</v>
      </c>
      <c r="C71" s="9">
        <f>Residential!K69+Commercial!I72+Industrial!C67+'Agricultural &amp; other'!C87+'Agricultural &amp; other'!J87</f>
        <v>9802.644526392553</v>
      </c>
      <c r="D71" s="9">
        <f>Residential!L69+Commercial!J72+Industrial!D67+'Agricultural &amp; other'!D87+'Agricultural &amp; other'!K87</f>
        <v>740.459046131279</v>
      </c>
      <c r="E71" s="9">
        <f>Commercial!K72+Industrial!E67+'Agricultural &amp; other'!E87+'Agricultural &amp; other'!L87</f>
        <v>32.05154606984411</v>
      </c>
      <c r="F71" s="9">
        <f t="shared" si="1"/>
        <v>16621.534467678033</v>
      </c>
      <c r="G71" s="9"/>
    </row>
    <row r="72" spans="1:7" ht="12">
      <c r="A72" s="18">
        <v>2042</v>
      </c>
      <c r="B72" s="9">
        <f>Residential!J70+Commercial!H73+Industrial!B68+'Agricultural &amp; other'!B88+'Agricultural &amp; other'!I88</f>
        <v>6054.7537866940165</v>
      </c>
      <c r="C72" s="9">
        <f>Residential!K70+Commercial!I73+Industrial!C68+'Agricultural &amp; other'!C88+'Agricultural &amp; other'!J88</f>
        <v>9845.829015684398</v>
      </c>
      <c r="D72" s="9">
        <f>Residential!L70+Commercial!J73+Industrial!D68+'Agricultural &amp; other'!D88+'Agricultural &amp; other'!K88</f>
        <v>746.0334131189113</v>
      </c>
      <c r="E72" s="9">
        <f>Commercial!K73+Industrial!E68+'Agricultural &amp; other'!E88+'Agricultural &amp; other'!L88</f>
        <v>31.55492942958061</v>
      </c>
      <c r="F72" s="9">
        <f t="shared" si="1"/>
        <v>16678.171144926906</v>
      </c>
      <c r="G72" s="9"/>
    </row>
    <row r="73" spans="1:7" ht="12">
      <c r="A73" s="18">
        <v>2043</v>
      </c>
      <c r="B73" s="9">
        <f>Residential!J71+Commercial!H74+Industrial!B69+'Agricultural &amp; other'!B89+'Agricultural &amp; other'!I89</f>
        <v>6062.875034478189</v>
      </c>
      <c r="C73" s="9">
        <f>Residential!K71+Commercial!I74+Industrial!C69+'Agricultural &amp; other'!C89+'Agricultural &amp; other'!J89</f>
        <v>9888.868600045218</v>
      </c>
      <c r="D73" s="9">
        <f>Residential!L71+Commercial!J74+Industrial!D69+'Agricultural &amp; other'!D89+'Agricultural &amp; other'!K89</f>
        <v>751.5718641984563</v>
      </c>
      <c r="E73" s="9">
        <f>Commercial!K74+Industrial!E69+'Agricultural &amp; other'!E89+'Agricultural &amp; other'!L89</f>
        <v>31.045291861436144</v>
      </c>
      <c r="F73" s="9">
        <f t="shared" si="1"/>
        <v>16734.360790583298</v>
      </c>
      <c r="G73" s="9"/>
    </row>
    <row r="74" spans="1:7" ht="12">
      <c r="A74" s="18">
        <v>2044</v>
      </c>
      <c r="B74" s="9">
        <f>Residential!J72+Commercial!H75+Industrial!B70+'Agricultural &amp; other'!B90+'Agricultural &amp; other'!I90</f>
        <v>6070.744892418223</v>
      </c>
      <c r="C74" s="9">
        <f>Residential!K72+Commercial!I75+Industrial!C70+'Agricultural &amp; other'!C90+'Agricultural &amp; other'!J90</f>
        <v>9931.764212975026</v>
      </c>
      <c r="D74" s="9">
        <f>Residential!L72+Commercial!J75+Industrial!D70+'Agricultural &amp; other'!D90+'Agricultural &amp; other'!K90</f>
        <v>757.0746449380634</v>
      </c>
      <c r="E74" s="9">
        <f>Commercial!K75+Industrial!E70+'Agricultural &amp; other'!E90+'Agricultural &amp; other'!L90</f>
        <v>30.52272968927708</v>
      </c>
      <c r="F74" s="9">
        <f t="shared" si="1"/>
        <v>16790.10648002059</v>
      </c>
      <c r="G74" s="9"/>
    </row>
    <row r="75" spans="1:7" ht="12">
      <c r="A75" s="18">
        <v>2045</v>
      </c>
      <c r="B75" s="9">
        <f>Residential!J73+Commercial!H76+Industrial!B71+'Agricultural &amp; other'!B91+'Agricultural &amp; other'!I91</f>
        <v>6078.365148825396</v>
      </c>
      <c r="C75" s="9">
        <f>Residential!K73+Commercial!I76+Industrial!C71+'Agricultural &amp; other'!C91+'Agricultural &amp; other'!J91</f>
        <v>9974.51678226145</v>
      </c>
      <c r="D75" s="9">
        <f>Residential!L73+Commercial!J76+Industrial!D71+'Agricultural &amp; other'!D91+'Agricultural &amp; other'!K91</f>
        <v>762.5419993480984</v>
      </c>
      <c r="E75" s="9">
        <f>Commercial!K76+Industrial!E71+'Agricultural &amp; other'!E91+'Agricultural &amp; other'!L91</f>
        <v>29.98733859925435</v>
      </c>
      <c r="F75" s="9">
        <f t="shared" si="1"/>
        <v>16845.411269034197</v>
      </c>
      <c r="G75" s="9"/>
    </row>
    <row r="76" spans="1:7" ht="12">
      <c r="A76" s="18">
        <v>2046</v>
      </c>
      <c r="B76" s="9">
        <f>Residential!J74+Commercial!H77+Industrial!B72+'Agricultural &amp; other'!B92+'Agricultural &amp; other'!I92</f>
        <v>6085.737580412623</v>
      </c>
      <c r="C76" s="9">
        <f>Residential!K74+Commercial!I77+Industrial!C72+'Agricultural &amp; other'!C92+'Agricultural &amp; other'!J92</f>
        <v>10017.127230013535</v>
      </c>
      <c r="D76" s="9">
        <f>Residential!L74+Commercial!J77+Industrial!D72+'Agricultural &amp; other'!D92+'Agricultural &amp; other'!K92</f>
        <v>767.9741698905823</v>
      </c>
      <c r="E76" s="9">
        <f>Commercial!K77+Industrial!E72+'Agricultural &amp; other'!E92+'Agricultural &amp; other'!L92</f>
        <v>29.439213643772437</v>
      </c>
      <c r="F76" s="9">
        <f t="shared" si="1"/>
        <v>16900.278193960512</v>
      </c>
      <c r="G76" s="9"/>
    </row>
    <row r="77" spans="1:7" ht="12">
      <c r="A77" s="18">
        <v>2047</v>
      </c>
      <c r="B77" s="9">
        <f>Residential!J75+Commercial!H78+Industrial!B73+'Agricultural &amp; other'!B93+'Agricultural &amp; other'!I93</f>
        <v>6092.863952365723</v>
      </c>
      <c r="C77" s="9">
        <f>Residential!K75+Commercial!I78+Industrial!C73+'Agricultural &amp; other'!C93+'Agricultural &amp; other'!J93</f>
        <v>10059.596472695323</v>
      </c>
      <c r="D77" s="9">
        <f>Residential!L75+Commercial!J78+Industrial!D73+'Agricultural &amp; other'!D93+'Agricultural &amp; other'!K93</f>
        <v>773.3713974885736</v>
      </c>
      <c r="E77" s="9">
        <f>Commercial!K78+Industrial!E73+'Agricultural &amp; other'!E93+'Agricultural &amp; other'!L93</f>
        <v>28.87844924543475</v>
      </c>
      <c r="F77" s="9">
        <f t="shared" si="1"/>
        <v>16954.710271795055</v>
      </c>
      <c r="G77" s="9"/>
    </row>
    <row r="78" spans="1:7" ht="12">
      <c r="A78" s="18">
        <v>2048</v>
      </c>
      <c r="B78" s="9">
        <f>Residential!J76+Commercial!H79+Industrial!B74+'Agricultural &amp; other'!B94+'Agricultural &amp; other'!I94</f>
        <v>6099.746018414285</v>
      </c>
      <c r="C78" s="9">
        <f>Residential!K76+Commercial!I79+Industrial!C74+'Agricultural &amp; other'!C94+'Agricultural &amp; other'!J94</f>
        <v>10101.925421159254</v>
      </c>
      <c r="D78" s="9">
        <f>Residential!L76+Commercial!J79+Industrial!D74+'Agricultural &amp; other'!D94+'Agricultural &amp; other'!K94</f>
        <v>778.7339215354971</v>
      </c>
      <c r="E78" s="9">
        <f>Commercial!K79+Industrial!E74+'Agricultural &amp; other'!E94+'Agricultural &amp; other'!L94</f>
        <v>28.305139200965314</v>
      </c>
      <c r="F78" s="9">
        <f t="shared" si="1"/>
        <v>17008.710500310004</v>
      </c>
      <c r="G78" s="9"/>
    </row>
    <row r="79" spans="1:7" ht="12">
      <c r="A79" s="18">
        <v>2049</v>
      </c>
      <c r="B79" s="9">
        <f>Residential!J77+Commercial!H80+Industrial!B75+'Agricultural &amp; other'!B95+'Agricultural &amp; other'!I95</f>
        <v>6106.385520902085</v>
      </c>
      <c r="C79" s="9">
        <f>Residential!K77+Commercial!I80+Industrial!C75+'Agricultural &amp; other'!C95+'Agricultural &amp; other'!J95</f>
        <v>10144.11498067937</v>
      </c>
      <c r="D79" s="9">
        <f>Residential!L77+Commercial!J80+Industrial!D75+'Agricultural &amp; other'!D95+'Agricultural &amp; other'!K95</f>
        <v>784.0619799044172</v>
      </c>
      <c r="E79" s="9">
        <f>Commercial!K80+Industrial!E75+'Agricultural &amp; other'!E95+'Agricultural &amp; other'!L95</f>
        <v>27.719376685106955</v>
      </c>
      <c r="F79" s="9">
        <f t="shared" si="1"/>
        <v>17062.28185817098</v>
      </c>
      <c r="G79" s="9"/>
    </row>
    <row r="80" spans="1:7" ht="12">
      <c r="A80" s="18">
        <v>2050</v>
      </c>
      <c r="B80" s="9">
        <f>Residential!J78+Commercial!H81+Industrial!B76+'Agricultural &amp; other'!B96+'Agricultural &amp; other'!I96</f>
        <v>6112.7841908571145</v>
      </c>
      <c r="C80" s="9">
        <f>Residential!K78+Commercial!I81+Industrial!C76+'Agricultural &amp; other'!C96+'Agricultural &amp; other'!J96</f>
        <v>10186.166050984333</v>
      </c>
      <c r="D80" s="9">
        <f>Residential!L78+Commercial!J81+Industrial!D76+'Agricultural &amp; other'!D96+'Agricultural &amp; other'!K96</f>
        <v>789.3558089572559</v>
      </c>
      <c r="E80" s="9">
        <f>Commercial!K81+Industrial!E76+'Agricultural &amp; other'!E96+'Agricultural &amp; other'!L96</f>
        <v>27.121254254496236</v>
      </c>
      <c r="F80" s="9">
        <f t="shared" si="1"/>
        <v>17115.4273050532</v>
      </c>
      <c r="G80" s="9"/>
    </row>
  </sheetData>
  <mergeCells count="1">
    <mergeCell ref="B28:F28"/>
  </mergeCells>
  <conditionalFormatting sqref="G1">
    <cfRule type="cellIs" priority="1" dxfId="0" operator="notEqual" stopIfTrue="1">
      <formula>"Baseline scenario"</formula>
    </cfRule>
  </conditionalFormatting>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tabColor indexed="43"/>
  </sheetPr>
  <dimension ref="A1:G80"/>
  <sheetViews>
    <sheetView workbookViewId="0" topLeftCell="A1">
      <selection activeCell="E47" sqref="E47"/>
    </sheetView>
  </sheetViews>
  <sheetFormatPr defaultColWidth="11.421875" defaultRowHeight="12.75"/>
  <cols>
    <col min="1" max="1" width="9.140625" style="8" customWidth="1"/>
    <col min="2" max="7" width="15.7109375" style="8" customWidth="1"/>
    <col min="8" max="16384" width="9.140625" style="8" customWidth="1"/>
  </cols>
  <sheetData>
    <row r="1" spans="1:6" ht="15">
      <c r="A1" s="71" t="s">
        <v>12</v>
      </c>
      <c r="B1" s="46"/>
      <c r="C1" s="46"/>
      <c r="D1" s="46"/>
      <c r="F1" s="77" t="str">
        <f>IF(AND(Residential!J26="Continued trend",Residential!M26="Baseline",Commercial!F3="Baseline",Industrial!J2="None",'Agricultural &amp; other'!K1="Linear")&lt;&gt;TRUE,"Warning:  Not all scenarios set to baseline","Baseline scenario")</f>
        <v>Baseline scenario</v>
      </c>
    </row>
    <row r="28" spans="2:7" ht="12">
      <c r="B28" s="120" t="s">
        <v>1</v>
      </c>
      <c r="C28" s="121"/>
      <c r="D28" s="121"/>
      <c r="E28" s="121"/>
      <c r="F28" s="121"/>
      <c r="G28" s="122"/>
    </row>
    <row r="29" spans="2:7" ht="12">
      <c r="B29" s="108" t="s">
        <v>13</v>
      </c>
      <c r="C29" s="109" t="s">
        <v>14</v>
      </c>
      <c r="D29" s="109" t="s">
        <v>95</v>
      </c>
      <c r="E29" s="109" t="s">
        <v>96</v>
      </c>
      <c r="F29" s="109" t="s">
        <v>97</v>
      </c>
      <c r="G29" s="110" t="s">
        <v>54</v>
      </c>
    </row>
    <row r="30" spans="1:7" ht="12">
      <c r="A30" s="18">
        <v>2000</v>
      </c>
      <c r="B30" s="9">
        <f>Residential!F28</f>
        <v>5215.1344637801</v>
      </c>
      <c r="C30" s="9">
        <f>Commercial!D29</f>
        <v>1923.280666783268</v>
      </c>
      <c r="D30" s="9">
        <f>Industrial!F26</f>
        <v>6391.807166566045</v>
      </c>
      <c r="E30" s="9">
        <f>'Agricultural &amp; other'!F46</f>
        <v>210.27379617644877</v>
      </c>
      <c r="F30" s="9">
        <f>'Agricultural &amp; other'!M46</f>
        <v>151.19420029975532</v>
      </c>
      <c r="G30" s="9">
        <f aca="true" t="shared" si="0" ref="G30:G61">SUM(B30:F30)</f>
        <v>13891.690293605618</v>
      </c>
    </row>
    <row r="31" spans="1:7" ht="12">
      <c r="A31" s="18">
        <v>2001</v>
      </c>
      <c r="B31" s="9">
        <f>Residential!F29</f>
        <v>5239.706394430599</v>
      </c>
      <c r="C31" s="9">
        <f>Commercial!D30</f>
        <v>1750.9106619586548</v>
      </c>
      <c r="D31" s="9">
        <f>Industrial!F27</f>
        <v>6451.9143275003535</v>
      </c>
      <c r="E31" s="9">
        <f>'Agricultural &amp; other'!F47</f>
        <v>144.04722258600688</v>
      </c>
      <c r="F31" s="9">
        <f>'Agricultural &amp; other'!M47</f>
        <v>162.69986634676425</v>
      </c>
      <c r="G31" s="9">
        <f t="shared" si="0"/>
        <v>13749.278472822378</v>
      </c>
    </row>
    <row r="32" spans="1:7" ht="12">
      <c r="A32" s="18">
        <v>2002</v>
      </c>
      <c r="B32" s="9">
        <f>Residential!F30</f>
        <v>5264.2783250811</v>
      </c>
      <c r="C32" s="9">
        <f>Commercial!D31</f>
        <v>1878.9545092608312</v>
      </c>
      <c r="D32" s="9">
        <f>Industrial!F28</f>
        <v>6328.944969675851</v>
      </c>
      <c r="E32" s="9">
        <f>'Agricultural &amp; other'!F48</f>
        <v>195.69875574326275</v>
      </c>
      <c r="F32" s="9">
        <f>'Agricultural &amp; other'!M48</f>
        <v>162.13655461342717</v>
      </c>
      <c r="G32" s="9">
        <f t="shared" si="0"/>
        <v>13830.013114374471</v>
      </c>
    </row>
    <row r="33" spans="1:7" ht="12">
      <c r="A33" s="18">
        <v>2003</v>
      </c>
      <c r="B33" s="9">
        <f>Residential!F31</f>
        <v>5288.850255731599</v>
      </c>
      <c r="C33" s="9">
        <f>Commercial!D32</f>
        <v>1909.1757186647974</v>
      </c>
      <c r="D33" s="9">
        <f>Industrial!F29</f>
        <v>6444.47684580427</v>
      </c>
      <c r="E33" s="9">
        <f>'Agricultural &amp; other'!F49</f>
        <v>197.33323786842524</v>
      </c>
      <c r="F33" s="9">
        <f>'Agricultural &amp; other'!M49</f>
        <v>161.67401974520212</v>
      </c>
      <c r="G33" s="9">
        <f t="shared" si="0"/>
        <v>14001.510077814291</v>
      </c>
    </row>
    <row r="34" spans="1:7" ht="12">
      <c r="A34" s="18">
        <v>2004</v>
      </c>
      <c r="B34" s="9">
        <f>Residential!F32</f>
        <v>5313.4221863821</v>
      </c>
      <c r="C34" s="9">
        <f>Commercial!D33</f>
        <v>1943.177458266512</v>
      </c>
      <c r="D34" s="9">
        <f>Industrial!F30</f>
        <v>6518.119960340342</v>
      </c>
      <c r="E34" s="9">
        <f>'Agricultural &amp; other'!F50</f>
        <v>198.77750902409412</v>
      </c>
      <c r="F34" s="9">
        <f>'Agricultural &amp; other'!M50</f>
        <v>161.30230501647316</v>
      </c>
      <c r="G34" s="9">
        <f t="shared" si="0"/>
        <v>14134.799419029521</v>
      </c>
    </row>
    <row r="35" spans="1:7" ht="12">
      <c r="A35" s="18">
        <v>2005</v>
      </c>
      <c r="B35" s="9">
        <f>Residential!F33</f>
        <v>5338.55278695492</v>
      </c>
      <c r="C35" s="9">
        <f>Commercial!D34</f>
        <v>1960.5138370193843</v>
      </c>
      <c r="D35" s="9">
        <f>Industrial!F31</f>
        <v>6675.919562721305</v>
      </c>
      <c r="E35" s="9">
        <f>'Agricultural &amp; other'!F51</f>
        <v>199.95748548653032</v>
      </c>
      <c r="F35" s="9">
        <f>'Agricultural &amp; other'!M51</f>
        <v>161.02741996607176</v>
      </c>
      <c r="G35" s="9">
        <f t="shared" si="0"/>
        <v>14335.971092148211</v>
      </c>
    </row>
    <row r="36" spans="1:7" ht="12">
      <c r="A36" s="18">
        <v>2006</v>
      </c>
      <c r="B36" s="9">
        <f>Residential!F34</f>
        <v>5363.683387527742</v>
      </c>
      <c r="C36" s="9">
        <f>Commercial!D35</f>
        <v>1976.8592767546895</v>
      </c>
      <c r="D36" s="9">
        <f>Industrial!F32</f>
        <v>6752.725564509366</v>
      </c>
      <c r="E36" s="9">
        <f>'Agricultural &amp; other'!F52</f>
        <v>200.86652336244595</v>
      </c>
      <c r="F36" s="9">
        <f>'Agricultural &amp; other'!M52</f>
        <v>161.52189319140064</v>
      </c>
      <c r="G36" s="9">
        <f t="shared" si="0"/>
        <v>14455.656645345643</v>
      </c>
    </row>
    <row r="37" spans="1:7" ht="12">
      <c r="A37" s="18">
        <v>2007</v>
      </c>
      <c r="B37" s="9">
        <f>Residential!F35</f>
        <v>5388.813988100564</v>
      </c>
      <c r="C37" s="9">
        <f>Commercial!D36</f>
        <v>1991.775352854822</v>
      </c>
      <c r="D37" s="9">
        <f>Industrial!F33</f>
        <v>6715.830604093982</v>
      </c>
      <c r="E37" s="9">
        <f>'Agricultural &amp; other'!F53</f>
        <v>201.55791661221278</v>
      </c>
      <c r="F37" s="9">
        <f>'Agricultural &amp; other'!M53</f>
        <v>162.0668390339573</v>
      </c>
      <c r="G37" s="9">
        <f t="shared" si="0"/>
        <v>14460.04470069554</v>
      </c>
    </row>
    <row r="38" spans="1:7" ht="12">
      <c r="A38" s="18">
        <v>2008</v>
      </c>
      <c r="B38" s="9">
        <f>Residential!F36</f>
        <v>5448.677266590475</v>
      </c>
      <c r="C38" s="9">
        <f>Commercial!D37</f>
        <v>2006.5371568637881</v>
      </c>
      <c r="D38" s="9">
        <f>Industrial!F34</f>
        <v>6720.266730422883</v>
      </c>
      <c r="E38" s="9">
        <f>'Agricultural &amp; other'!F54</f>
        <v>202.08576315162745</v>
      </c>
      <c r="F38" s="9">
        <f>'Agricultural &amp; other'!M54</f>
        <v>162.64332790443373</v>
      </c>
      <c r="G38" s="9">
        <f t="shared" si="0"/>
        <v>14540.210244933209</v>
      </c>
    </row>
    <row r="39" spans="1:7" ht="12">
      <c r="A39" s="18">
        <v>2009</v>
      </c>
      <c r="B39" s="9">
        <f>Residential!F37</f>
        <v>5508.540545080386</v>
      </c>
      <c r="C39" s="9">
        <f>Commercial!D38</f>
        <v>2020.0324336183046</v>
      </c>
      <c r="D39" s="9">
        <f>Industrial!F35</f>
        <v>6663.738176922736</v>
      </c>
      <c r="E39" s="9">
        <f>'Agricultural &amp; other'!F55</f>
        <v>202.46908926865166</v>
      </c>
      <c r="F39" s="9">
        <f>'Agricultural &amp; other'!M55</f>
        <v>163.26431659834947</v>
      </c>
      <c r="G39" s="9">
        <f t="shared" si="0"/>
        <v>14558.04456148843</v>
      </c>
    </row>
    <row r="40" spans="1:7" ht="12">
      <c r="A40" s="18">
        <v>2010</v>
      </c>
      <c r="B40" s="9">
        <f>Residential!F38</f>
        <v>5568.403823570298</v>
      </c>
      <c r="C40" s="9">
        <f>Commercial!D39</f>
        <v>2033.5356810566736</v>
      </c>
      <c r="D40" s="9">
        <f>Industrial!F36</f>
        <v>6650.351304396844</v>
      </c>
      <c r="E40" s="9">
        <f>'Agricultural &amp; other'!F56</f>
        <v>202.71817145161597</v>
      </c>
      <c r="F40" s="9">
        <f>'Agricultural &amp; other'!M56</f>
        <v>163.44977183018247</v>
      </c>
      <c r="G40" s="9">
        <f t="shared" si="0"/>
        <v>14618.458752305614</v>
      </c>
    </row>
    <row r="41" spans="1:7" ht="12">
      <c r="A41" s="18">
        <v>2011</v>
      </c>
      <c r="B41" s="9">
        <f>Residential!F39</f>
        <v>5628.267102060209</v>
      </c>
      <c r="C41" s="9">
        <f>Commercial!D40</f>
        <v>2046.6936212084788</v>
      </c>
      <c r="D41" s="9">
        <f>Industrial!F37</f>
        <v>6717.085823442691</v>
      </c>
      <c r="E41" s="9">
        <f>'Agricultural &amp; other'!F57</f>
        <v>202.86176263941172</v>
      </c>
      <c r="F41" s="9">
        <f>'Agricultural &amp; other'!M57</f>
        <v>163.68478293506323</v>
      </c>
      <c r="G41" s="9">
        <f t="shared" si="0"/>
        <v>14758.593092285853</v>
      </c>
    </row>
    <row r="42" spans="1:7" ht="12">
      <c r="A42" s="18">
        <v>2012</v>
      </c>
      <c r="B42" s="9">
        <f>Residential!F40</f>
        <v>5688.130380550122</v>
      </c>
      <c r="C42" s="9">
        <f>Commercial!D41</f>
        <v>2059.7592477089706</v>
      </c>
      <c r="D42" s="9">
        <f>Industrial!F38</f>
        <v>6683.6502729042795</v>
      </c>
      <c r="E42" s="9">
        <f>'Agricultural &amp; other'!F58</f>
        <v>202.9374816654564</v>
      </c>
      <c r="F42" s="9">
        <f>'Agricultural &amp; other'!M58</f>
        <v>163.99725711376297</v>
      </c>
      <c r="G42" s="9">
        <f t="shared" si="0"/>
        <v>14798.47463994259</v>
      </c>
    </row>
    <row r="43" spans="1:7" ht="12">
      <c r="A43" s="18">
        <v>2013</v>
      </c>
      <c r="B43" s="9">
        <f>Residential!F41</f>
        <v>5747.993659040034</v>
      </c>
      <c r="C43" s="9">
        <f>Commercial!D42</f>
        <v>2072.181083235881</v>
      </c>
      <c r="D43" s="9">
        <f>Industrial!F39</f>
        <v>6653.455594279636</v>
      </c>
      <c r="E43" s="9">
        <f>'Agricultural &amp; other'!F59</f>
        <v>202.9753246944009</v>
      </c>
      <c r="F43" s="9">
        <f>'Agricultural &amp; other'!M59</f>
        <v>164.48024145919823</v>
      </c>
      <c r="G43" s="9">
        <f t="shared" si="0"/>
        <v>14841.085902709148</v>
      </c>
    </row>
    <row r="44" spans="1:7" ht="12">
      <c r="A44" s="18">
        <v>2014</v>
      </c>
      <c r="B44" s="9">
        <f>Residential!F42</f>
        <v>5778.830588862608</v>
      </c>
      <c r="C44" s="9">
        <f>Commercial!D43</f>
        <v>2090.0869840699474</v>
      </c>
      <c r="D44" s="9">
        <f>Industrial!F40</f>
        <v>6674.3534691271725</v>
      </c>
      <c r="E44" s="9">
        <f>'Agricultural &amp; other'!F60</f>
        <v>203.5395333769985</v>
      </c>
      <c r="F44" s="9">
        <f>'Agricultural &amp; other'!M60</f>
        <v>164.76086363059784</v>
      </c>
      <c r="G44" s="9">
        <f t="shared" si="0"/>
        <v>14911.571439067326</v>
      </c>
    </row>
    <row r="45" spans="1:7" ht="12">
      <c r="A45" s="18">
        <v>2015</v>
      </c>
      <c r="B45" s="9">
        <f>Residential!F43</f>
        <v>5809.6675186851835</v>
      </c>
      <c r="C45" s="9">
        <f>Commercial!D44</f>
        <v>2107.451288651946</v>
      </c>
      <c r="D45" s="9">
        <f>Industrial!F41</f>
        <v>6695.251343974709</v>
      </c>
      <c r="E45" s="9">
        <f>'Agricultural &amp; other'!F61</f>
        <v>204.10374205959604</v>
      </c>
      <c r="F45" s="9">
        <f>'Agricultural &amp; other'!M61</f>
        <v>165.04148580199745</v>
      </c>
      <c r="G45" s="9">
        <f t="shared" si="0"/>
        <v>14981.515379173434</v>
      </c>
    </row>
    <row r="46" spans="1:7" ht="12">
      <c r="A46" s="18">
        <v>2016</v>
      </c>
      <c r="B46" s="9">
        <f>Residential!F44</f>
        <v>5840.50444850776</v>
      </c>
      <c r="C46" s="9">
        <f>Commercial!D45</f>
        <v>2124.277671780369</v>
      </c>
      <c r="D46" s="9">
        <f>Industrial!F42</f>
        <v>6716.1492188222455</v>
      </c>
      <c r="E46" s="9">
        <f>'Agricultural &amp; other'!F62</f>
        <v>204.66795074219365</v>
      </c>
      <c r="F46" s="9">
        <f>'Agricultural &amp; other'!M62</f>
        <v>165.32210797339707</v>
      </c>
      <c r="G46" s="9">
        <f t="shared" si="0"/>
        <v>15050.921397825967</v>
      </c>
    </row>
    <row r="47" spans="1:7" ht="12">
      <c r="A47" s="18">
        <v>2017</v>
      </c>
      <c r="B47" s="9">
        <f>Residential!F45</f>
        <v>5871.341378330335</v>
      </c>
      <c r="C47" s="9">
        <f>Commercial!D46</f>
        <v>2140.5697850456277</v>
      </c>
      <c r="D47" s="9">
        <f>Industrial!F43</f>
        <v>6737.047093669781</v>
      </c>
      <c r="E47" s="9">
        <f>'Agricultural &amp; other'!F63</f>
        <v>205.23215942479123</v>
      </c>
      <c r="F47" s="9">
        <f>'Agricultural &amp; other'!M63</f>
        <v>165.60273014479665</v>
      </c>
      <c r="G47" s="9">
        <f t="shared" si="0"/>
        <v>15119.793146615331</v>
      </c>
    </row>
    <row r="48" spans="1:7" ht="12">
      <c r="A48" s="18">
        <v>2018</v>
      </c>
      <c r="B48" s="9">
        <f>Residential!F46</f>
        <v>5902.17830815291</v>
      </c>
      <c r="C48" s="9">
        <f>Commercial!D47</f>
        <v>2156.3312569702666</v>
      </c>
      <c r="D48" s="9">
        <f>Industrial!F44</f>
        <v>6757.9449685173195</v>
      </c>
      <c r="E48" s="9">
        <f>'Agricultural &amp; other'!F64</f>
        <v>205.7963681073888</v>
      </c>
      <c r="F48" s="9">
        <f>'Agricultural &amp; other'!M64</f>
        <v>165.88335231619624</v>
      </c>
      <c r="G48" s="9">
        <f t="shared" si="0"/>
        <v>15188.13425406408</v>
      </c>
    </row>
    <row r="49" spans="1:7" ht="12">
      <c r="A49" s="18">
        <v>2019</v>
      </c>
      <c r="B49" s="9">
        <f>Residential!F47</f>
        <v>5933.015237975486</v>
      </c>
      <c r="C49" s="9">
        <f>Commercial!D48</f>
        <v>2171.565693148352</v>
      </c>
      <c r="D49" s="9">
        <f>Industrial!F45</f>
        <v>6778.842843364856</v>
      </c>
      <c r="E49" s="9">
        <f>'Agricultural &amp; other'!F65</f>
        <v>206.36057678998637</v>
      </c>
      <c r="F49" s="9">
        <f>'Agricultural &amp; other'!M65</f>
        <v>166.16397448759588</v>
      </c>
      <c r="G49" s="9">
        <f t="shared" si="0"/>
        <v>15255.948325766276</v>
      </c>
    </row>
    <row r="50" spans="1:7" ht="12">
      <c r="A50" s="18">
        <v>2020</v>
      </c>
      <c r="B50" s="9">
        <f>Residential!F48</f>
        <v>5963.852167798062</v>
      </c>
      <c r="C50" s="9">
        <f>Commercial!D49</f>
        <v>2186.2766763840423</v>
      </c>
      <c r="D50" s="9">
        <f>Industrial!F46</f>
        <v>6799.740718212392</v>
      </c>
      <c r="E50" s="9">
        <f>'Agricultural &amp; other'!F66</f>
        <v>206.92478547258392</v>
      </c>
      <c r="F50" s="9">
        <f>'Agricultural &amp; other'!M66</f>
        <v>166.4445966589955</v>
      </c>
      <c r="G50" s="9">
        <f t="shared" si="0"/>
        <v>15323.238944526074</v>
      </c>
    </row>
    <row r="51" spans="1:7" ht="12">
      <c r="A51" s="18">
        <v>2021</v>
      </c>
      <c r="B51" s="9">
        <f>Residential!F49</f>
        <v>5994.689097620637</v>
      </c>
      <c r="C51" s="9">
        <f>Commercial!D50</f>
        <v>2200.467766829348</v>
      </c>
      <c r="D51" s="9">
        <f>Industrial!F47</f>
        <v>6820.638593059929</v>
      </c>
      <c r="E51" s="9">
        <f>'Agricultural &amp; other'!F67</f>
        <v>207.48899415518147</v>
      </c>
      <c r="F51" s="9">
        <f>'Agricultural &amp; other'!M67</f>
        <v>166.7252188303951</v>
      </c>
      <c r="G51" s="9">
        <f t="shared" si="0"/>
        <v>15390.00967049549</v>
      </c>
    </row>
    <row r="52" spans="1:7" ht="12">
      <c r="A52" s="18">
        <v>2022</v>
      </c>
      <c r="B52" s="9">
        <f>Residential!F50</f>
        <v>6025.526027443212</v>
      </c>
      <c r="C52" s="9">
        <f>Commercial!D51</f>
        <v>2214.1425021210835</v>
      </c>
      <c r="D52" s="9">
        <f>Industrial!F48</f>
        <v>6841.536467907465</v>
      </c>
      <c r="E52" s="9">
        <f>'Agricultural &amp; other'!F68</f>
        <v>208.05320283777905</v>
      </c>
      <c r="F52" s="9">
        <f>'Agricultural &amp; other'!M68</f>
        <v>167.0058410017947</v>
      </c>
      <c r="G52" s="9">
        <f t="shared" si="0"/>
        <v>15456.264041311335</v>
      </c>
    </row>
    <row r="53" spans="1:7" ht="12">
      <c r="A53" s="18">
        <v>2023</v>
      </c>
      <c r="B53" s="9">
        <f>Residential!F51</f>
        <v>6056.362957265787</v>
      </c>
      <c r="C53" s="9">
        <f>Commercial!D52</f>
        <v>2227.3043975170144</v>
      </c>
      <c r="D53" s="9">
        <f>Industrial!F49</f>
        <v>6862.434342755003</v>
      </c>
      <c r="E53" s="9">
        <f>'Agricultural &amp; other'!F69</f>
        <v>208.6174115203766</v>
      </c>
      <c r="F53" s="9">
        <f>'Agricultural &amp; other'!M69</f>
        <v>167.2864631731943</v>
      </c>
      <c r="G53" s="9">
        <f t="shared" si="0"/>
        <v>15522.005572231374</v>
      </c>
    </row>
    <row r="54" spans="1:7" ht="12">
      <c r="A54" s="18">
        <v>2024</v>
      </c>
      <c r="B54" s="9">
        <f>Residential!F52</f>
        <v>6087.199887088362</v>
      </c>
      <c r="C54" s="9">
        <f>Commercial!D53</f>
        <v>2239.9569460312073</v>
      </c>
      <c r="D54" s="9">
        <f>Industrial!F50</f>
        <v>6883.332217602539</v>
      </c>
      <c r="E54" s="9">
        <f>'Agricultural &amp; other'!F70</f>
        <v>209.18162020297416</v>
      </c>
      <c r="F54" s="9">
        <f>'Agricultural &amp; other'!M70</f>
        <v>167.56708534459392</v>
      </c>
      <c r="G54" s="9">
        <f t="shared" si="0"/>
        <v>15587.237756269675</v>
      </c>
    </row>
    <row r="55" spans="1:7" ht="12">
      <c r="A55" s="18">
        <v>2025</v>
      </c>
      <c r="B55" s="9">
        <f>Residential!F53</f>
        <v>6118.036816910938</v>
      </c>
      <c r="C55" s="9">
        <f>Commercial!D54</f>
        <v>2252.103618568586</v>
      </c>
      <c r="D55" s="9">
        <f>Industrial!F51</f>
        <v>6904.230092450075</v>
      </c>
      <c r="E55" s="9">
        <f>'Agricultural &amp; other'!F71</f>
        <v>209.74582888557174</v>
      </c>
      <c r="F55" s="9">
        <f>'Agricultural &amp; other'!M71</f>
        <v>167.84770751599353</v>
      </c>
      <c r="G55" s="9">
        <f t="shared" si="0"/>
        <v>15651.964064331163</v>
      </c>
    </row>
    <row r="56" spans="1:7" ht="12">
      <c r="A56" s="18">
        <v>2026</v>
      </c>
      <c r="B56" s="9">
        <f>Residential!F54</f>
        <v>6148.873746733513</v>
      </c>
      <c r="C56" s="9">
        <f>Commercial!D55</f>
        <v>2263.7478640586983</v>
      </c>
      <c r="D56" s="9">
        <f>Industrial!F52</f>
        <v>6925.1279672976125</v>
      </c>
      <c r="E56" s="9">
        <f>'Agricultural &amp; other'!F72</f>
        <v>210.3100375681693</v>
      </c>
      <c r="F56" s="9">
        <f>'Agricultural &amp; other'!M72</f>
        <v>168.12832968739315</v>
      </c>
      <c r="G56" s="9">
        <f t="shared" si="0"/>
        <v>15716.187945345388</v>
      </c>
    </row>
    <row r="57" spans="1:7" ht="12">
      <c r="A57" s="18">
        <v>2027</v>
      </c>
      <c r="B57" s="9">
        <f>Residential!F55</f>
        <v>6179.710676556089</v>
      </c>
      <c r="C57" s="9">
        <f>Commercial!D56</f>
        <v>2274.893109588693</v>
      </c>
      <c r="D57" s="9">
        <f>Industrial!F53</f>
        <v>6946.025842145148</v>
      </c>
      <c r="E57" s="9">
        <f>'Agricultural &amp; other'!F73</f>
        <v>210.8742462507669</v>
      </c>
      <c r="F57" s="9">
        <f>'Agricultural &amp; other'!M73</f>
        <v>168.40895185879276</v>
      </c>
      <c r="G57" s="9">
        <f t="shared" si="0"/>
        <v>15779.912826399492</v>
      </c>
    </row>
    <row r="58" spans="1:7" ht="12">
      <c r="A58" s="18">
        <v>2028</v>
      </c>
      <c r="B58" s="9">
        <f>Residential!F56</f>
        <v>6210.547606378665</v>
      </c>
      <c r="C58" s="9">
        <f>Commercial!D57</f>
        <v>2285.5427605355244</v>
      </c>
      <c r="D58" s="9">
        <f>Industrial!F54</f>
        <v>6966.923716992685</v>
      </c>
      <c r="E58" s="9">
        <f>'Agricultural &amp; other'!F74</f>
        <v>211.43845493336448</v>
      </c>
      <c r="F58" s="9">
        <f>'Agricultural &amp; other'!M74</f>
        <v>168.68957403019235</v>
      </c>
      <c r="G58" s="9">
        <f t="shared" si="0"/>
        <v>15843.14211287043</v>
      </c>
    </row>
    <row r="59" spans="1:7" ht="12">
      <c r="A59" s="18">
        <v>2029</v>
      </c>
      <c r="B59" s="9">
        <f>Residential!F57</f>
        <v>6241.38453620124</v>
      </c>
      <c r="C59" s="9">
        <f>Commercial!D58</f>
        <v>2295.7002006973794</v>
      </c>
      <c r="D59" s="9">
        <f>Industrial!F55</f>
        <v>6987.821591840222</v>
      </c>
      <c r="E59" s="9">
        <f>'Agricultural &amp; other'!F75</f>
        <v>212.00266361596204</v>
      </c>
      <c r="F59" s="9">
        <f>'Agricultural &amp; other'!M75</f>
        <v>168.97019620159196</v>
      </c>
      <c r="G59" s="9">
        <f t="shared" si="0"/>
        <v>15905.879188556395</v>
      </c>
    </row>
    <row r="60" spans="1:7" ht="12">
      <c r="A60" s="18">
        <v>2030</v>
      </c>
      <c r="B60" s="9">
        <f>Residential!F58</f>
        <v>6272.221466023817</v>
      </c>
      <c r="C60" s="9">
        <f>Commercial!D59</f>
        <v>2305.3687924243222</v>
      </c>
      <c r="D60" s="9">
        <f>Industrial!F56</f>
        <v>7008.719466687758</v>
      </c>
      <c r="E60" s="9">
        <f>'Agricultural &amp; other'!F76</f>
        <v>212.56687229855962</v>
      </c>
      <c r="F60" s="9">
        <f>'Agricultural &amp; other'!M76</f>
        <v>169.25081837299157</v>
      </c>
      <c r="G60" s="9">
        <f t="shared" si="0"/>
        <v>15968.127415807447</v>
      </c>
    </row>
    <row r="61" spans="1:7" ht="12">
      <c r="A61" s="18">
        <v>2031</v>
      </c>
      <c r="B61" s="9">
        <f>Residential!F59</f>
        <v>6303.05839584639</v>
      </c>
      <c r="C61" s="9">
        <f>Commercial!D60</f>
        <v>2314.5518767481926</v>
      </c>
      <c r="D61" s="9">
        <f>Industrial!F57</f>
        <v>7029.617341535295</v>
      </c>
      <c r="E61" s="9">
        <f>'Agricultural &amp; other'!F77</f>
        <v>213.13108098115717</v>
      </c>
      <c r="F61" s="9">
        <f>'Agricultural &amp; other'!M77</f>
        <v>169.53144054439122</v>
      </c>
      <c r="G61" s="9">
        <f t="shared" si="0"/>
        <v>16029.890135655425</v>
      </c>
    </row>
    <row r="62" spans="1:7" ht="12">
      <c r="A62" s="18">
        <v>2032</v>
      </c>
      <c r="B62" s="9">
        <f>Residential!F60</f>
        <v>6333.8953256689665</v>
      </c>
      <c r="C62" s="9">
        <f>Commercial!D61</f>
        <v>2323.252773511717</v>
      </c>
      <c r="D62" s="9">
        <f>Industrial!F58</f>
        <v>7050.515216382832</v>
      </c>
      <c r="E62" s="9">
        <f>'Agricultural &amp; other'!F78</f>
        <v>213.69528966375472</v>
      </c>
      <c r="F62" s="9">
        <f>'Agricultural &amp; other'!M78</f>
        <v>169.81206271579083</v>
      </c>
      <c r="G62" s="9">
        <f aca="true" t="shared" si="1" ref="G62:G80">SUM(B62:F62)</f>
        <v>16091.17066794306</v>
      </c>
    </row>
    <row r="63" spans="1:7" ht="12">
      <c r="A63" s="18">
        <v>2033</v>
      </c>
      <c r="B63" s="9">
        <f>Residential!F61</f>
        <v>6364.732255491542</v>
      </c>
      <c r="C63" s="9">
        <f>Commercial!D62</f>
        <v>2331.4747814968828</v>
      </c>
      <c r="D63" s="9">
        <f>Industrial!F59</f>
        <v>7071.413091230368</v>
      </c>
      <c r="E63" s="9">
        <f>'Agricultural &amp; other'!F79</f>
        <v>214.2594983463523</v>
      </c>
      <c r="F63" s="9">
        <f>'Agricultural &amp; other'!M79</f>
        <v>170.09268488719042</v>
      </c>
      <c r="G63" s="9">
        <f t="shared" si="1"/>
        <v>16151.972311452333</v>
      </c>
    </row>
    <row r="64" spans="1:7" ht="12">
      <c r="A64" s="18">
        <v>2034</v>
      </c>
      <c r="B64" s="9">
        <f>Residential!F62</f>
        <v>6395.569185314118</v>
      </c>
      <c r="C64" s="9">
        <f>Commercial!D63</f>
        <v>2339.221178552545</v>
      </c>
      <c r="D64" s="9">
        <f>Industrial!F60</f>
        <v>7092.310966077904</v>
      </c>
      <c r="E64" s="9">
        <f>'Agricultural &amp; other'!F80</f>
        <v>214.82370702894985</v>
      </c>
      <c r="F64" s="9">
        <f>'Agricultural &amp; other'!M80</f>
        <v>170.37330705859</v>
      </c>
      <c r="G64" s="9">
        <f t="shared" si="1"/>
        <v>16212.298344032106</v>
      </c>
    </row>
    <row r="65" spans="1:7" ht="12">
      <c r="A65" s="18">
        <v>2035</v>
      </c>
      <c r="B65" s="9">
        <f>Residential!F63</f>
        <v>6426.406115136693</v>
      </c>
      <c r="C65" s="9">
        <f>Commercial!D64</f>
        <v>2346.4952217212913</v>
      </c>
      <c r="D65" s="9">
        <f>Industrial!F61</f>
        <v>7113.208840925441</v>
      </c>
      <c r="E65" s="9">
        <f>'Agricultural &amp; other'!F81</f>
        <v>215.3879157115474</v>
      </c>
      <c r="F65" s="9">
        <f>'Agricultural &amp; other'!M81</f>
        <v>170.65392922998961</v>
      </c>
      <c r="G65" s="9">
        <f t="shared" si="1"/>
        <v>16272.152022724962</v>
      </c>
    </row>
    <row r="66" spans="1:7" ht="12">
      <c r="A66" s="18">
        <v>2036</v>
      </c>
      <c r="B66" s="9">
        <f>Residential!F64</f>
        <v>6457.243044959268</v>
      </c>
      <c r="C66" s="9">
        <f>Commercial!D65</f>
        <v>2353.3001473655545</v>
      </c>
      <c r="D66" s="9">
        <f>Industrial!F62</f>
        <v>7134.1067157729785</v>
      </c>
      <c r="E66" s="9">
        <f>'Agricultural &amp; other'!F82</f>
        <v>215.952124394145</v>
      </c>
      <c r="F66" s="9">
        <f>'Agricultural &amp; other'!M82</f>
        <v>170.93455140138923</v>
      </c>
      <c r="G66" s="9">
        <f t="shared" si="1"/>
        <v>16331.536583893338</v>
      </c>
    </row>
    <row r="67" spans="1:7" ht="12">
      <c r="A67" s="18">
        <v>2037</v>
      </c>
      <c r="B67" s="9">
        <f>Residential!F65</f>
        <v>6488.079974781845</v>
      </c>
      <c r="C67" s="9">
        <f>Commercial!D66</f>
        <v>2359.6391712929913</v>
      </c>
      <c r="D67" s="9">
        <f>Industrial!F63</f>
        <v>7155.004590620514</v>
      </c>
      <c r="E67" s="9">
        <f>'Agricultural &amp; other'!F83</f>
        <v>216.51633307674257</v>
      </c>
      <c r="F67" s="9">
        <f>'Agricultural &amp; other'!M83</f>
        <v>171.21517357278887</v>
      </c>
      <c r="G67" s="9">
        <f t="shared" si="1"/>
        <v>16390.45524334488</v>
      </c>
    </row>
    <row r="68" spans="1:7" ht="12">
      <c r="A68" s="18">
        <v>2038</v>
      </c>
      <c r="B68" s="9">
        <f>Residential!F66</f>
        <v>6518.91690460442</v>
      </c>
      <c r="C68" s="9">
        <f>Commercial!D67</f>
        <v>2365.515488881121</v>
      </c>
      <c r="D68" s="9">
        <f>Industrial!F64</f>
        <v>7175.902465468052</v>
      </c>
      <c r="E68" s="9">
        <f>'Agricultural &amp; other'!F84</f>
        <v>217.08054175934015</v>
      </c>
      <c r="F68" s="9">
        <f>'Agricultural &amp; other'!M84</f>
        <v>171.49579574418848</v>
      </c>
      <c r="G68" s="9">
        <f t="shared" si="1"/>
        <v>16448.91119645712</v>
      </c>
    </row>
    <row r="69" spans="1:7" ht="12">
      <c r="A69" s="18">
        <v>2039</v>
      </c>
      <c r="B69" s="9">
        <f>Residential!F67</f>
        <v>6549.753834426995</v>
      </c>
      <c r="C69" s="9">
        <f>Commercial!D68</f>
        <v>2370.9322752012285</v>
      </c>
      <c r="D69" s="9">
        <f>Industrial!F65</f>
        <v>7196.800340315588</v>
      </c>
      <c r="E69" s="9">
        <f>'Agricultural &amp; other'!F85</f>
        <v>217.64475044193773</v>
      </c>
      <c r="F69" s="9">
        <f>'Agricultural &amp; other'!M85</f>
        <v>171.77641791558807</v>
      </c>
      <c r="G69" s="9">
        <f t="shared" si="1"/>
        <v>16506.90761830134</v>
      </c>
    </row>
    <row r="70" spans="1:7" ht="12">
      <c r="A70" s="18">
        <v>2040</v>
      </c>
      <c r="B70" s="9">
        <f>Residential!F68</f>
        <v>6580.5907642495695</v>
      </c>
      <c r="C70" s="9">
        <f>Commercial!D69</f>
        <v>2375.8926851415467</v>
      </c>
      <c r="D70" s="9">
        <f>Industrial!F66</f>
        <v>7217.698215163124</v>
      </c>
      <c r="E70" s="9">
        <f>'Agricultural &amp; other'!F86</f>
        <v>218.20895912453528</v>
      </c>
      <c r="F70" s="9">
        <f>'Agricultural &amp; other'!M86</f>
        <v>172.05704008698768</v>
      </c>
      <c r="G70" s="9">
        <f t="shared" si="1"/>
        <v>16564.447663765764</v>
      </c>
    </row>
    <row r="71" spans="1:7" ht="12">
      <c r="A71" s="18">
        <v>2041</v>
      </c>
      <c r="B71" s="9">
        <f>Residential!F69</f>
        <v>6611.427694072145</v>
      </c>
      <c r="C71" s="9">
        <f>Commercial!D70</f>
        <v>2380.399853529706</v>
      </c>
      <c r="D71" s="9">
        <f>Industrial!F67</f>
        <v>7238.596090010661</v>
      </c>
      <c r="E71" s="9">
        <f>'Agricultural &amp; other'!F87</f>
        <v>218.77316780713286</v>
      </c>
      <c r="F71" s="9">
        <f>'Agricultural &amp; other'!M87</f>
        <v>172.33766225838727</v>
      </c>
      <c r="G71" s="9">
        <f t="shared" si="1"/>
        <v>16621.53446767803</v>
      </c>
    </row>
    <row r="72" spans="1:7" ht="12">
      <c r="A72" s="18">
        <v>2042</v>
      </c>
      <c r="B72" s="9">
        <f>Residential!F70</f>
        <v>6642.26462389472</v>
      </c>
      <c r="C72" s="9">
        <f>Commercial!D71</f>
        <v>2384.45689525447</v>
      </c>
      <c r="D72" s="9">
        <f>Industrial!F68</f>
        <v>7259.493964858198</v>
      </c>
      <c r="E72" s="9">
        <f>'Agricultural &amp; other'!F88</f>
        <v>219.33737648973042</v>
      </c>
      <c r="F72" s="9">
        <f>'Agricultural &amp; other'!M88</f>
        <v>172.6182844297869</v>
      </c>
      <c r="G72" s="9">
        <f t="shared" si="1"/>
        <v>16678.171144926906</v>
      </c>
    </row>
    <row r="73" spans="1:7" ht="12">
      <c r="A73" s="18">
        <v>2043</v>
      </c>
      <c r="B73" s="9">
        <f>Residential!F71</f>
        <v>6673.101553717296</v>
      </c>
      <c r="C73" s="9">
        <f>Commercial!D72</f>
        <v>2388.0669053867555</v>
      </c>
      <c r="D73" s="9">
        <f>Industrial!F69</f>
        <v>7280.391839705733</v>
      </c>
      <c r="E73" s="9">
        <f>'Agricultural &amp; other'!F89</f>
        <v>219.90158517232797</v>
      </c>
      <c r="F73" s="9">
        <f>'Agricultural &amp; other'!M89</f>
        <v>172.8989066011865</v>
      </c>
      <c r="G73" s="9">
        <f t="shared" si="1"/>
        <v>16734.360790583298</v>
      </c>
    </row>
    <row r="74" spans="1:7" ht="12">
      <c r="A74" s="18">
        <v>2044</v>
      </c>
      <c r="B74" s="9">
        <f>Residential!F72</f>
        <v>6703.938483539871</v>
      </c>
      <c r="C74" s="9">
        <f>Commercial!D73</f>
        <v>2391.2329592999345</v>
      </c>
      <c r="D74" s="9">
        <f>Industrial!F70</f>
        <v>7301.28971455327</v>
      </c>
      <c r="E74" s="9">
        <f>'Agricultural &amp; other'!F90</f>
        <v>220.46579385492555</v>
      </c>
      <c r="F74" s="9">
        <f>'Agricultural &amp; other'!M90</f>
        <v>173.1795287725861</v>
      </c>
      <c r="G74" s="9">
        <f t="shared" si="1"/>
        <v>16790.106480020586</v>
      </c>
    </row>
    <row r="75" spans="1:7" ht="12">
      <c r="A75" s="18">
        <v>2045</v>
      </c>
      <c r="B75" s="9">
        <f>Residential!F73</f>
        <v>6734.7754133624485</v>
      </c>
      <c r="C75" s="9">
        <f>Commercial!D74</f>
        <v>2393.9581127894353</v>
      </c>
      <c r="D75" s="9">
        <f>Industrial!F71</f>
        <v>7322.187589400807</v>
      </c>
      <c r="E75" s="9">
        <f>'Agricultural &amp; other'!F91</f>
        <v>221.0300025375231</v>
      </c>
      <c r="F75" s="9">
        <f>'Agricultural &amp; other'!M91</f>
        <v>173.46015094398572</v>
      </c>
      <c r="G75" s="9">
        <f t="shared" si="1"/>
        <v>16845.411269034197</v>
      </c>
    </row>
    <row r="76" spans="1:7" ht="12">
      <c r="A76" s="18">
        <v>2046</v>
      </c>
      <c r="B76" s="9">
        <f>Residential!F74</f>
        <v>6765.612343185023</v>
      </c>
      <c r="C76" s="9">
        <f>Commercial!D75</f>
        <v>2396.245402191639</v>
      </c>
      <c r="D76" s="9">
        <f>Industrial!F72</f>
        <v>7343.085464248344</v>
      </c>
      <c r="E76" s="9">
        <f>'Agricultural &amp; other'!F92</f>
        <v>221.59421122012066</v>
      </c>
      <c r="F76" s="9">
        <f>'Agricultural &amp; other'!M92</f>
        <v>173.74077311538534</v>
      </c>
      <c r="G76" s="9">
        <f t="shared" si="1"/>
        <v>16900.278193960512</v>
      </c>
    </row>
    <row r="77" spans="1:7" ht="12">
      <c r="A77" s="18">
        <v>2047</v>
      </c>
      <c r="B77" s="9">
        <f>Residential!F75</f>
        <v>6796.449273007597</v>
      </c>
      <c r="C77" s="9">
        <f>Commercial!D76</f>
        <v>2398.097844502073</v>
      </c>
      <c r="D77" s="9">
        <f>Industrial!F73</f>
        <v>7363.98333909588</v>
      </c>
      <c r="E77" s="9">
        <f>'Agricultural &amp; other'!F93</f>
        <v>222.15841990271824</v>
      </c>
      <c r="F77" s="9">
        <f>'Agricultural &amp; other'!M93</f>
        <v>174.02139528678495</v>
      </c>
      <c r="G77" s="9">
        <f t="shared" si="1"/>
        <v>16954.71027179505</v>
      </c>
    </row>
    <row r="78" spans="1:7" ht="12">
      <c r="A78" s="18">
        <v>2048</v>
      </c>
      <c r="B78" s="9">
        <f>Residential!F76</f>
        <v>6827.286202830173</v>
      </c>
      <c r="C78" s="9">
        <f>Commercial!D77</f>
        <v>2399.5184374929095</v>
      </c>
      <c r="D78" s="9">
        <f>Industrial!F74</f>
        <v>7384.881213943418</v>
      </c>
      <c r="E78" s="9">
        <f>'Agricultural &amp; other'!F94</f>
        <v>222.72262858531585</v>
      </c>
      <c r="F78" s="9">
        <f>'Agricultural &amp; other'!M94</f>
        <v>174.30201745818454</v>
      </c>
      <c r="G78" s="9">
        <f t="shared" si="1"/>
        <v>17008.71050031</v>
      </c>
    </row>
    <row r="79" spans="1:7" ht="12">
      <c r="A79" s="18">
        <v>2049</v>
      </c>
      <c r="B79" s="9">
        <f>Residential!F77</f>
        <v>6858.123132652749</v>
      </c>
      <c r="C79" s="9">
        <f>Commercial!D78</f>
        <v>2400.5101598297797</v>
      </c>
      <c r="D79" s="9">
        <f>Industrial!F75</f>
        <v>7405.779088790953</v>
      </c>
      <c r="E79" s="9">
        <f>'Agricultural &amp; other'!F95</f>
        <v>223.2868372679134</v>
      </c>
      <c r="F79" s="9">
        <f>'Agricultural &amp; other'!M95</f>
        <v>174.5826396295842</v>
      </c>
      <c r="G79" s="9">
        <f t="shared" si="1"/>
        <v>17062.281858170983</v>
      </c>
    </row>
    <row r="80" spans="1:7" ht="12">
      <c r="A80" s="18">
        <v>2050</v>
      </c>
      <c r="B80" s="9">
        <f>Residential!F78</f>
        <v>6888.960062475324</v>
      </c>
      <c r="C80" s="9">
        <f>Commercial!D79</f>
        <v>2401.0759711878877</v>
      </c>
      <c r="D80" s="9">
        <f>Industrial!F76</f>
        <v>7426.676963638491</v>
      </c>
      <c r="E80" s="9">
        <f>'Agricultural &amp; other'!F96</f>
        <v>223.85104595051098</v>
      </c>
      <c r="F80" s="9">
        <f>'Agricultural &amp; other'!M96</f>
        <v>174.86326180098376</v>
      </c>
      <c r="G80" s="9">
        <f t="shared" si="1"/>
        <v>17115.427305053196</v>
      </c>
    </row>
  </sheetData>
  <mergeCells count="1">
    <mergeCell ref="B28:G28"/>
  </mergeCells>
  <conditionalFormatting sqref="F1">
    <cfRule type="cellIs" priority="1" dxfId="0" operator="notEqual" stopIfTrue="1">
      <formula>"Baseline scenario"</formula>
    </cfRule>
  </conditionalFormatting>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Y81"/>
  <sheetViews>
    <sheetView zoomScale="85" zoomScaleNormal="85" workbookViewId="0" topLeftCell="A1">
      <selection activeCell="I56" sqref="I56"/>
    </sheetView>
  </sheetViews>
  <sheetFormatPr defaultColWidth="11.421875" defaultRowHeight="12.75"/>
  <cols>
    <col min="1" max="1" width="8.8515625" style="8" customWidth="1"/>
    <col min="2" max="2" width="10.421875" style="8" bestFit="1" customWidth="1"/>
    <col min="3" max="3" width="11.28125" style="8" bestFit="1" customWidth="1"/>
    <col min="4" max="4" width="9.140625" style="8" bestFit="1" customWidth="1"/>
    <col min="5" max="5" width="8.8515625" style="8" customWidth="1"/>
    <col min="6" max="6" width="10.421875" style="8" bestFit="1" customWidth="1"/>
    <col min="7" max="7" width="11.28125" style="8" bestFit="1" customWidth="1"/>
    <col min="8" max="8" width="9.140625" style="8" bestFit="1" customWidth="1"/>
    <col min="9" max="9" width="11.140625" style="8" bestFit="1" customWidth="1"/>
    <col min="10" max="10" width="6.00390625" style="8" bestFit="1" customWidth="1"/>
    <col min="11" max="11" width="10.421875" style="8" bestFit="1" customWidth="1"/>
    <col min="12" max="12" width="8.8515625" style="8" customWidth="1"/>
    <col min="13" max="13" width="5.140625" style="8" bestFit="1" customWidth="1"/>
    <col min="14" max="14" width="12.28125" style="8" customWidth="1"/>
    <col min="15" max="15" width="9.421875" style="8" customWidth="1"/>
    <col min="16" max="21" width="8.8515625" style="8" customWidth="1"/>
    <col min="22" max="22" width="11.28125" style="8" customWidth="1"/>
    <col min="23" max="23" width="8.8515625" style="8" customWidth="1"/>
    <col min="24" max="24" width="10.421875" style="8" customWidth="1"/>
    <col min="25" max="25" width="10.7109375" style="8" customWidth="1"/>
    <col min="26" max="16384" width="8.8515625" style="8" customWidth="1"/>
  </cols>
  <sheetData>
    <row r="1" spans="1:11" ht="15.75">
      <c r="A1" s="71" t="s">
        <v>37</v>
      </c>
      <c r="B1" s="46"/>
      <c r="C1" s="46"/>
      <c r="D1" s="46"/>
      <c r="K1" s="77" t="str">
        <f>IF(AND(Residential!J26="Continued trend",Residential!M26="Baseline",Commercial!F3="Baseline",Industrial!J2="None",'Agricultural &amp; other'!K1="Linear")&lt;&gt;TRUE,"Warning:  Not all scenarios set to baseline","Baseline scenario")</f>
        <v>Baseline scenario</v>
      </c>
    </row>
    <row r="2" spans="7:8" ht="12.75">
      <c r="G2" s="8" t="s">
        <v>39</v>
      </c>
      <c r="H2" s="21">
        <v>2006</v>
      </c>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spans="2:25" ht="12.75">
      <c r="B29" s="123" t="s">
        <v>11</v>
      </c>
      <c r="C29" s="123"/>
      <c r="D29" s="123"/>
      <c r="F29" s="123" t="str">
        <f>"Monthly natural gas demand:  Year "&amp;H2</f>
        <v>Monthly natural gas demand:  Year 2006</v>
      </c>
      <c r="G29" s="123"/>
      <c r="H29" s="123"/>
      <c r="I29" s="123"/>
      <c r="J29" s="123"/>
      <c r="K29" s="123"/>
      <c r="N29" s="123" t="s">
        <v>3</v>
      </c>
      <c r="O29" s="123"/>
      <c r="P29" s="123"/>
      <c r="Q29" s="123"/>
      <c r="R29" s="123"/>
      <c r="S29" s="123"/>
      <c r="T29" s="123"/>
      <c r="U29" s="123"/>
      <c r="V29" s="123"/>
      <c r="W29" s="123"/>
      <c r="X29" s="123"/>
      <c r="Y29" s="123"/>
    </row>
    <row r="30" spans="1:25" ht="25.5">
      <c r="A30" s="17" t="s">
        <v>15</v>
      </c>
      <c r="B30" s="12" t="s">
        <v>13</v>
      </c>
      <c r="C30" s="12" t="s">
        <v>14</v>
      </c>
      <c r="D30" s="12" t="s">
        <v>95</v>
      </c>
      <c r="F30" s="12" t="s">
        <v>13</v>
      </c>
      <c r="G30" s="12" t="s">
        <v>14</v>
      </c>
      <c r="H30" s="12" t="s">
        <v>95</v>
      </c>
      <c r="I30" s="12" t="s">
        <v>96</v>
      </c>
      <c r="J30" s="12" t="s">
        <v>97</v>
      </c>
      <c r="K30" s="12" t="s">
        <v>38</v>
      </c>
      <c r="N30" s="23" t="s">
        <v>25</v>
      </c>
      <c r="O30" s="23" t="s">
        <v>26</v>
      </c>
      <c r="P30" s="23" t="s">
        <v>27</v>
      </c>
      <c r="Q30" s="23" t="s">
        <v>28</v>
      </c>
      <c r="R30" s="23" t="s">
        <v>29</v>
      </c>
      <c r="S30" s="23" t="s">
        <v>30</v>
      </c>
      <c r="T30" s="23" t="s">
        <v>31</v>
      </c>
      <c r="U30" s="23" t="s">
        <v>32</v>
      </c>
      <c r="V30" s="23" t="s">
        <v>33</v>
      </c>
      <c r="W30" s="23" t="s">
        <v>34</v>
      </c>
      <c r="X30" s="23" t="s">
        <v>35</v>
      </c>
      <c r="Y30" s="23" t="s">
        <v>36</v>
      </c>
    </row>
    <row r="31" spans="1:25" ht="12.75">
      <c r="A31" s="8" t="s">
        <v>25</v>
      </c>
      <c r="B31" s="111">
        <v>0.15437749755709645</v>
      </c>
      <c r="C31" s="111">
        <v>0.11247686409957663</v>
      </c>
      <c r="D31" s="111">
        <v>0.08276059444477968</v>
      </c>
      <c r="F31" s="9">
        <f>VLOOKUP($H$2,'Sectoral summary'!$A$30:$F$80,2,FALSE)*B31</f>
        <v>828.0320190551028</v>
      </c>
      <c r="G31" s="9">
        <f>VLOOKUP($H$2,'Sectoral summary'!$A$30:$F$80,3,FALSE)*C31</f>
        <v>222.35093221552458</v>
      </c>
      <c r="H31" s="9">
        <f>VLOOKUP($H$2,'Sectoral summary'!$A$30:$F$80,4,FALSE)*D31</f>
        <v>558.8595818412556</v>
      </c>
      <c r="I31" s="9">
        <f>VLOOKUP($H$2,'Sectoral summary'!$A$30:$F$80,5,FALSE)*D31</f>
        <v>16.62383287753225</v>
      </c>
      <c r="J31" s="9">
        <f>VLOOKUP($H$2,'Sectoral summary'!$A$30:$F$80,6,FALSE)*D31</f>
        <v>13.367647896366528</v>
      </c>
      <c r="K31" s="9">
        <f>SUM(F31:J31)</f>
        <v>1639.234013885782</v>
      </c>
      <c r="M31" s="18">
        <v>2000</v>
      </c>
      <c r="N31" s="9">
        <f>'Sectoral summary'!$B30*'Seasonal demand'!$B$31+'Sectoral summary'!$C30*'Seasonal demand'!$C$31+SUM('Sectoral summary'!$D30:$F30)*'Seasonal demand'!$D$31</f>
        <v>1580.3290530678098</v>
      </c>
      <c r="O31" s="9">
        <f>'Sectoral summary'!$B30*'Seasonal demand'!$B$32+'Sectoral summary'!$C30*'Seasonal demand'!$C$32+SUM('Sectoral summary'!$D30:$F30)*'Seasonal demand'!$D$32</f>
        <v>1408.8244417635108</v>
      </c>
      <c r="P31" s="9">
        <f>'Sectoral summary'!$B30*'Seasonal demand'!$B$33+'Sectoral summary'!$C30*'Seasonal demand'!$C$33+SUM('Sectoral summary'!$D30:$F30)*'Seasonal demand'!$D$33</f>
        <v>1273.9897902940545</v>
      </c>
      <c r="Q31" s="9">
        <f>'Sectoral summary'!$B30*'Seasonal demand'!$B$34+'Sectoral summary'!$C30*'Seasonal demand'!$C$34+SUM('Sectoral summary'!$D30:$F30)*'Seasonal demand'!$D$34</f>
        <v>1119.3632620700557</v>
      </c>
      <c r="R31" s="9">
        <f>'Sectoral summary'!$B30*'Seasonal demand'!$B$35+'Sectoral summary'!$C30*'Seasonal demand'!$C$35+SUM('Sectoral summary'!$D30:$F30)*'Seasonal demand'!$D$35</f>
        <v>1023.3560717381827</v>
      </c>
      <c r="S31" s="9">
        <f>'Sectoral summary'!$B30*'Seasonal demand'!$B$36+'Sectoral summary'!$C30*'Seasonal demand'!$C$36+SUM('Sectoral summary'!$D30:$F30)*'Seasonal demand'!$D$36</f>
        <v>943.0563794924952</v>
      </c>
      <c r="T31" s="9">
        <f>'Sectoral summary'!$B30*'Seasonal demand'!$B$37+'Sectoral summary'!$C30*'Seasonal demand'!$C$37+SUM('Sectoral summary'!$D30:$F30)*'Seasonal demand'!$D$37</f>
        <v>948.0153921590594</v>
      </c>
      <c r="U31" s="9">
        <f>'Sectoral summary'!$B30*'Seasonal demand'!$B$38+'Sectoral summary'!$C30*'Seasonal demand'!$C$38+SUM('Sectoral summary'!$D30:$F30)*'Seasonal demand'!$D$38</f>
        <v>964.5281019859812</v>
      </c>
      <c r="V31" s="9">
        <f>'Sectoral summary'!$B30*'Seasonal demand'!$B$39+'Sectoral summary'!$C30*'Seasonal demand'!$C$39+SUM('Sectoral summary'!$D30:$F30)*'Seasonal demand'!$D$39</f>
        <v>974.5868975304409</v>
      </c>
      <c r="W31" s="9">
        <f>'Sectoral summary'!$B30*'Seasonal demand'!$B$40+'Sectoral summary'!$C30*'Seasonal demand'!$C$40+SUM('Sectoral summary'!$D30:$F30)*'Seasonal demand'!$D$40</f>
        <v>1024.0243143535517</v>
      </c>
      <c r="X31" s="9">
        <f>'Sectoral summary'!$B30*'Seasonal demand'!$B$41+'Sectoral summary'!$C30*'Seasonal demand'!$C$41+SUM('Sectoral summary'!$D30:$F30)*'Seasonal demand'!$D$41</f>
        <v>1156.3603124005087</v>
      </c>
      <c r="Y31" s="9">
        <f>'Sectoral summary'!$B30*'Seasonal demand'!$B$42+'Sectoral summary'!$C30*'Seasonal demand'!$C$42+SUM('Sectoral summary'!$D30:$F30)*'Seasonal demand'!$D$42</f>
        <v>1475.2562767499676</v>
      </c>
    </row>
    <row r="32" spans="1:25" ht="12.75">
      <c r="A32" s="8" t="s">
        <v>26</v>
      </c>
      <c r="B32" s="111">
        <v>0.12952154302399363</v>
      </c>
      <c r="C32" s="111">
        <v>0.10290477049776672</v>
      </c>
      <c r="D32" s="111">
        <v>0.0792855926038965</v>
      </c>
      <c r="F32" s="9">
        <f>VLOOKUP($H$2,'Sectoral summary'!$A$30:$F$80,2,FALSE)*B32</f>
        <v>694.7125486447543</v>
      </c>
      <c r="G32" s="9">
        <f>VLOOKUP($H$2,'Sectoral summary'!$A$30:$F$80,3,FALSE)*C32</f>
        <v>203.42825018082243</v>
      </c>
      <c r="H32" s="9">
        <f>VLOOKUP($H$2,'Sectoral summary'!$A$30:$F$80,4,FALSE)*D32</f>
        <v>535.3938480736067</v>
      </c>
      <c r="I32" s="9">
        <f>VLOOKUP($H$2,'Sectoral summary'!$A$30:$F$80,5,FALSE)*D32</f>
        <v>15.925821339075949</v>
      </c>
      <c r="J32" s="9">
        <f>VLOOKUP($H$2,'Sectoral summary'!$A$30:$F$80,6,FALSE)*D32</f>
        <v>12.806359020183475</v>
      </c>
      <c r="K32" s="9">
        <f aca="true" t="shared" si="0" ref="K32:K42">SUM(F32:J32)</f>
        <v>1462.2668272584428</v>
      </c>
      <c r="M32" s="18">
        <v>2001</v>
      </c>
      <c r="N32" s="9">
        <f>'Sectoral summary'!$B31*'Seasonal demand'!$B$31+'Sectoral summary'!$C31*'Seasonal demand'!$C$31+SUM('Sectoral summary'!$D31:$F31)*'Seasonal demand'!$D$31</f>
        <v>1565.1805381567378</v>
      </c>
      <c r="O32" s="9">
        <f>'Sectoral summary'!$B31*'Seasonal demand'!$B$32+'Sectoral summary'!$C31*'Seasonal demand'!$C$32+SUM('Sectoral summary'!$D31:$F31)*'Seasonal demand'!$D$32</f>
        <v>1394.6963926412764</v>
      </c>
      <c r="P32" s="9">
        <f>'Sectoral summary'!$B31*'Seasonal demand'!$B$33+'Sectoral summary'!$C31*'Seasonal demand'!$C$33+SUM('Sectoral summary'!$D31:$F31)*'Seasonal demand'!$D$33</f>
        <v>1261.4847009039368</v>
      </c>
      <c r="Q32" s="9">
        <f>'Sectoral summary'!$B31*'Seasonal demand'!$B$34+'Sectoral summary'!$C31*'Seasonal demand'!$C$34+SUM('Sectoral summary'!$D31:$F31)*'Seasonal demand'!$D$34</f>
        <v>1107.9122564163113</v>
      </c>
      <c r="R32" s="9">
        <f>'Sectoral summary'!$B31*'Seasonal demand'!$B$35+'Sectoral summary'!$C31*'Seasonal demand'!$C$35+SUM('Sectoral summary'!$D31:$F31)*'Seasonal demand'!$D$35</f>
        <v>1012.1551327432636</v>
      </c>
      <c r="S32" s="9">
        <f>'Sectoral summary'!$B31*'Seasonal demand'!$B$36+'Sectoral summary'!$C31*'Seasonal demand'!$C$36+SUM('Sectoral summary'!$D31:$F31)*'Seasonal demand'!$D$36</f>
        <v>933.1121147758436</v>
      </c>
      <c r="T32" s="9">
        <f>'Sectoral summary'!$B31*'Seasonal demand'!$B$37+'Sectoral summary'!$C31*'Seasonal demand'!$C$37+SUM('Sectoral summary'!$D31:$F31)*'Seasonal demand'!$D$37</f>
        <v>937.2556323383402</v>
      </c>
      <c r="U32" s="9">
        <f>'Sectoral summary'!$B31*'Seasonal demand'!$B$38+'Sectoral summary'!$C31*'Seasonal demand'!$C$38+SUM('Sectoral summary'!$D31:$F31)*'Seasonal demand'!$D$38</f>
        <v>954.2698719727272</v>
      </c>
      <c r="V32" s="9">
        <f>'Sectoral summary'!$B31*'Seasonal demand'!$B$39+'Sectoral summary'!$C31*'Seasonal demand'!$C$39+SUM('Sectoral summary'!$D31:$F31)*'Seasonal demand'!$D$39</f>
        <v>964.1025640880753</v>
      </c>
      <c r="W32" s="9">
        <f>'Sectoral summary'!$B31*'Seasonal demand'!$B$40+'Sectoral summary'!$C31*'Seasonal demand'!$C$40+SUM('Sectoral summary'!$D31:$F31)*'Seasonal demand'!$D$40</f>
        <v>1013.1755044215055</v>
      </c>
      <c r="X32" s="9">
        <f>'Sectoral summary'!$B31*'Seasonal demand'!$B$41+'Sectoral summary'!$C31*'Seasonal demand'!$C$41+SUM('Sectoral summary'!$D31:$F31)*'Seasonal demand'!$D$41</f>
        <v>1144.6534842861988</v>
      </c>
      <c r="Y32" s="9">
        <f>'Sectoral summary'!$B31*'Seasonal demand'!$B$42+'Sectoral summary'!$C31*'Seasonal demand'!$C$42+SUM('Sectoral summary'!$D31:$F31)*'Seasonal demand'!$D$42</f>
        <v>1461.2802800781617</v>
      </c>
    </row>
    <row r="33" spans="1:25" ht="12.75">
      <c r="A33" s="8" t="s">
        <v>27</v>
      </c>
      <c r="B33" s="111">
        <v>0.10823808502764844</v>
      </c>
      <c r="C33" s="111">
        <v>0.09045566723968781</v>
      </c>
      <c r="D33" s="111">
        <v>0.07930107597281412</v>
      </c>
      <c r="F33" s="9">
        <f>VLOOKUP($H$2,'Sectoral summary'!$A$30:$F$80,2,FALSE)*B33</f>
        <v>580.5548185606131</v>
      </c>
      <c r="G33" s="9">
        <f>VLOOKUP($H$2,'Sectoral summary'!$A$30:$F$80,3,FALSE)*C33</f>
        <v>178.81812491781213</v>
      </c>
      <c r="H33" s="9">
        <f>VLOOKUP($H$2,'Sectoral summary'!$A$30:$F$80,4,FALSE)*D33</f>
        <v>535.4984030147214</v>
      </c>
      <c r="I33" s="9">
        <f>VLOOKUP($H$2,'Sectoral summary'!$A$30:$F$80,5,FALSE)*D33</f>
        <v>15.928931429560368</v>
      </c>
      <c r="J33" s="9">
        <f>VLOOKUP($H$2,'Sectoral summary'!$A$30:$F$80,6,FALSE)*D33</f>
        <v>12.808859923244029</v>
      </c>
      <c r="K33" s="9">
        <f t="shared" si="0"/>
        <v>1323.609137845951</v>
      </c>
      <c r="M33" s="18">
        <v>2002</v>
      </c>
      <c r="N33" s="9">
        <f>'Sectoral summary'!$B32*'Seasonal demand'!$B$31+'Sectoral summary'!$C32*'Seasonal demand'!$C$31+SUM('Sectoral summary'!$D32:$F32)*'Seasonal demand'!$D$31</f>
        <v>1577.426936154624</v>
      </c>
      <c r="O33" s="9">
        <f>'Sectoral summary'!$B32*'Seasonal demand'!$B$32+'Sectoral summary'!$C32*'Seasonal demand'!$C$32+SUM('Sectoral summary'!$D32:$F32)*'Seasonal demand'!$D$32</f>
        <v>1405.3561712379278</v>
      </c>
      <c r="P33" s="9">
        <f>'Sectoral summary'!$B32*'Seasonal demand'!$B$33+'Sectoral summary'!$C32*'Seasonal demand'!$C$33+SUM('Sectoral summary'!$D32:$F32)*'Seasonal demand'!$D$33</f>
        <v>1270.026359807919</v>
      </c>
      <c r="Q33" s="9">
        <f>'Sectoral summary'!$B32*'Seasonal demand'!$B$34+'Sectoral summary'!$C32*'Seasonal demand'!$C$34+SUM('Sectoral summary'!$D32:$F32)*'Seasonal demand'!$D$34</f>
        <v>1114.5558847655716</v>
      </c>
      <c r="R33" s="9">
        <f>'Sectoral summary'!$B32*'Seasonal demand'!$B$35+'Sectoral summary'!$C32*'Seasonal demand'!$C$35+SUM('Sectoral summary'!$D32:$F32)*'Seasonal demand'!$D$35</f>
        <v>1017.8685055109294</v>
      </c>
      <c r="S33" s="9">
        <f>'Sectoral summary'!$B32*'Seasonal demand'!$B$36+'Sectoral summary'!$C32*'Seasonal demand'!$C$36+SUM('Sectoral summary'!$D32:$F32)*'Seasonal demand'!$D$36</f>
        <v>937.4112445148614</v>
      </c>
      <c r="T33" s="9">
        <f>'Sectoral summary'!$B32*'Seasonal demand'!$B$37+'Sectoral summary'!$C32*'Seasonal demand'!$C$37+SUM('Sectoral summary'!$D32:$F32)*'Seasonal demand'!$D$37</f>
        <v>941.6552446880064</v>
      </c>
      <c r="U33" s="9">
        <f>'Sectoral summary'!$B32*'Seasonal demand'!$B$38+'Sectoral summary'!$C32*'Seasonal demand'!$C$38+SUM('Sectoral summary'!$D32:$F32)*'Seasonal demand'!$D$38</f>
        <v>957.7563992421414</v>
      </c>
      <c r="V33" s="9">
        <f>'Sectoral summary'!$B32*'Seasonal demand'!$B$39+'Sectoral summary'!$C32*'Seasonal demand'!$C$39+SUM('Sectoral summary'!$D32:$F32)*'Seasonal demand'!$D$39</f>
        <v>967.7650067434694</v>
      </c>
      <c r="W33" s="9">
        <f>'Sectoral summary'!$B32*'Seasonal demand'!$B$40+'Sectoral summary'!$C32*'Seasonal demand'!$C$40+SUM('Sectoral summary'!$D32:$F32)*'Seasonal demand'!$D$40</f>
        <v>1017.4915091090832</v>
      </c>
      <c r="X33" s="9">
        <f>'Sectoral summary'!$B32*'Seasonal demand'!$B$41+'Sectoral summary'!$C32*'Seasonal demand'!$C$41+SUM('Sectoral summary'!$D32:$F32)*'Seasonal demand'!$D$41</f>
        <v>1151.0612129758676</v>
      </c>
      <c r="Y33" s="9">
        <f>'Sectoral summary'!$B32*'Seasonal demand'!$B$42+'Sectoral summary'!$C32*'Seasonal demand'!$C$42+SUM('Sectoral summary'!$D32:$F32)*'Seasonal demand'!$D$42</f>
        <v>1471.6386396240714</v>
      </c>
    </row>
    <row r="34" spans="1:25" ht="12">
      <c r="A34" s="8" t="s">
        <v>28</v>
      </c>
      <c r="B34" s="111">
        <v>0.08220743343585918</v>
      </c>
      <c r="C34" s="111">
        <v>0.08062978503731066</v>
      </c>
      <c r="D34" s="111">
        <v>0.07930474075476332</v>
      </c>
      <c r="F34" s="9">
        <f>VLOOKUP($H$2,'Sectoral summary'!$A$30:$F$80,2,FALSE)*B34</f>
        <v>440.9346450512105</v>
      </c>
      <c r="G34" s="9">
        <f>VLOOKUP($H$2,'Sectoral summary'!$A$30:$F$80,3,FALSE)*C34</f>
        <v>159.39373853374406</v>
      </c>
      <c r="H34" s="9">
        <f>VLOOKUP($H$2,'Sectoral summary'!$A$30:$F$80,4,FALSE)*D34</f>
        <v>535.5231502814781</v>
      </c>
      <c r="I34" s="9">
        <f>VLOOKUP($H$2,'Sectoral summary'!$A$30:$F$80,5,FALSE)*D34</f>
        <v>15.929667561569385</v>
      </c>
      <c r="J34" s="9">
        <f>VLOOKUP($H$2,'Sectoral summary'!$A$30:$F$80,6,FALSE)*D34</f>
        <v>12.809451865762599</v>
      </c>
      <c r="K34" s="9">
        <f t="shared" si="0"/>
        <v>1164.5906532937647</v>
      </c>
      <c r="M34" s="18">
        <v>2003</v>
      </c>
      <c r="N34" s="9">
        <f>'Sectoral summary'!$B33*'Seasonal demand'!$B$31+'Sectoral summary'!$C33*'Seasonal demand'!$C$31+SUM('Sectoral summary'!$D33:$F33)*'Seasonal demand'!$D$31</f>
        <v>1594.277953979</v>
      </c>
      <c r="O34" s="9">
        <f>'Sectoral summary'!$B33*'Seasonal demand'!$B$32+'Sectoral summary'!$C33*'Seasonal demand'!$C$32+SUM('Sectoral summary'!$D33:$F33)*'Seasonal demand'!$D$32</f>
        <v>1420.9016040249871</v>
      </c>
      <c r="P34" s="9">
        <f>'Sectoral summary'!$B33*'Seasonal demand'!$B$33+'Sectoral summary'!$C33*'Seasonal demand'!$C$33+SUM('Sectoral summary'!$D33:$F33)*'Seasonal demand'!$D$33</f>
        <v>1284.6743969529875</v>
      </c>
      <c r="Q34" s="9">
        <f>'Sectoral summary'!$B33*'Seasonal demand'!$B$34+'Sectoral summary'!$C33*'Seasonal demand'!$C$34+SUM('Sectoral summary'!$D33:$F33)*'Seasonal demand'!$D$34</f>
        <v>1128.2677761953876</v>
      </c>
      <c r="R34" s="9">
        <f>'Sectoral summary'!$B33*'Seasonal demand'!$B$35+'Sectoral summary'!$C33*'Seasonal demand'!$C$35+SUM('Sectoral summary'!$D33:$F33)*'Seasonal demand'!$D$35</f>
        <v>1031.0577895969795</v>
      </c>
      <c r="S34" s="9">
        <f>'Sectoral summary'!$B33*'Seasonal demand'!$B$36+'Sectoral summary'!$C33*'Seasonal demand'!$C$36+SUM('Sectoral summary'!$D33:$F33)*'Seasonal demand'!$D$36</f>
        <v>950.0069415996115</v>
      </c>
      <c r="T34" s="9">
        <f>'Sectoral summary'!$B33*'Seasonal demand'!$B$37+'Sectoral summary'!$C33*'Seasonal demand'!$C$37+SUM('Sectoral summary'!$D33:$F33)*'Seasonal demand'!$D$37</f>
        <v>954.6918196409257</v>
      </c>
      <c r="U34" s="9">
        <f>'Sectoral summary'!$B33*'Seasonal demand'!$B$38+'Sectoral summary'!$C33*'Seasonal demand'!$C$38+SUM('Sectoral summary'!$D33:$F33)*'Seasonal demand'!$D$38</f>
        <v>971.3032503583077</v>
      </c>
      <c r="V34" s="9">
        <f>'Sectoral summary'!$B33*'Seasonal demand'!$B$39+'Sectoral summary'!$C33*'Seasonal demand'!$C$39+SUM('Sectoral summary'!$D33:$F33)*'Seasonal demand'!$D$39</f>
        <v>981.425505693983</v>
      </c>
      <c r="W34" s="9">
        <f>'Sectoral summary'!$B33*'Seasonal demand'!$B$40+'Sectoral summary'!$C33*'Seasonal demand'!$C$40+SUM('Sectoral summary'!$D33:$F33)*'Seasonal demand'!$D$40</f>
        <v>1031.4351125554222</v>
      </c>
      <c r="X34" s="9">
        <f>'Sectoral summary'!$B33*'Seasonal demand'!$B$41+'Sectoral summary'!$C33*'Seasonal demand'!$C$41+SUM('Sectoral summary'!$D33:$F33)*'Seasonal demand'!$D$41</f>
        <v>1165.4654814801781</v>
      </c>
      <c r="Y34" s="9">
        <f>'Sectoral summary'!$B33*'Seasonal demand'!$B$42+'Sectoral summary'!$C33*'Seasonal demand'!$C$42+SUM('Sectoral summary'!$D33:$F33)*'Seasonal demand'!$D$42</f>
        <v>1488.0024457365228</v>
      </c>
    </row>
    <row r="35" spans="1:25" ht="12">
      <c r="A35" s="8" t="s">
        <v>29</v>
      </c>
      <c r="B35" s="111">
        <v>0.06504887279715572</v>
      </c>
      <c r="C35" s="111">
        <v>0.07673747475453906</v>
      </c>
      <c r="D35" s="111">
        <v>0.07944734055954195</v>
      </c>
      <c r="F35" s="9">
        <f>VLOOKUP($H$2,'Sectoral summary'!$A$30:$F$80,2,FALSE)*B35</f>
        <v>348.9015583995094</v>
      </c>
      <c r="G35" s="9">
        <f>VLOOKUP($H$2,'Sectoral summary'!$A$30:$F$80,3,FALSE)*C35</f>
        <v>151.6991888432393</v>
      </c>
      <c r="H35" s="9">
        <f>VLOOKUP($H$2,'Sectoral summary'!$A$30:$F$80,4,FALSE)*D35</f>
        <v>536.4860876287007</v>
      </c>
      <c r="I35" s="9">
        <f>VLOOKUP($H$2,'Sectoral summary'!$A$30:$F$80,5,FALSE)*D35</f>
        <v>15.95831108858743</v>
      </c>
      <c r="J35" s="9">
        <f>VLOOKUP($H$2,'Sectoral summary'!$A$30:$F$80,6,FALSE)*D35</f>
        <v>12.832484856199166</v>
      </c>
      <c r="K35" s="9">
        <f t="shared" si="0"/>
        <v>1065.877630816236</v>
      </c>
      <c r="M35" s="18">
        <v>2004</v>
      </c>
      <c r="N35" s="9">
        <f>'Sectoral summary'!$B34*'Seasonal demand'!$B$31+'Sectoral summary'!$C34*'Seasonal demand'!$C$31+SUM('Sectoral summary'!$D34:$F34)*'Seasonal demand'!$D$31</f>
        <v>1608.0792295305416</v>
      </c>
      <c r="O35" s="9">
        <f>'Sectoral summary'!$B34*'Seasonal demand'!$B$32+'Sectoral summary'!$C34*'Seasonal demand'!$C$32+SUM('Sectoral summary'!$D34:$F34)*'Seasonal demand'!$D$32</f>
        <v>1433.5070158572582</v>
      </c>
      <c r="P35" s="9">
        <f>'Sectoral summary'!$B34*'Seasonal demand'!$B$33+'Sectoral summary'!$C34*'Seasonal demand'!$C$33+SUM('Sectoral summary'!$D34:$F34)*'Seasonal demand'!$D$33</f>
        <v>1296.3346988144108</v>
      </c>
      <c r="Q35" s="9">
        <f>'Sectoral summary'!$B34*'Seasonal demand'!$B$34+'Sectoral summary'!$C34*'Seasonal demand'!$C$34+SUM('Sectoral summary'!$D34:$F34)*'Seasonal demand'!$D$34</f>
        <v>1138.95463141975</v>
      </c>
      <c r="R35" s="9">
        <f>'Sectoral summary'!$B34*'Seasonal demand'!$B$35+'Sectoral summary'!$C34*'Seasonal demand'!$C$35+SUM('Sectoral summary'!$D34:$F34)*'Seasonal demand'!$D$35</f>
        <v>1041.2013349786748</v>
      </c>
      <c r="S35" s="9">
        <f>'Sectoral summary'!$B34*'Seasonal demand'!$B$36+'Sectoral summary'!$C34*'Seasonal demand'!$C$36+SUM('Sectoral summary'!$D34:$F34)*'Seasonal demand'!$D$36</f>
        <v>959.5356021860041</v>
      </c>
      <c r="T35" s="9">
        <f>'Sectoral summary'!$B34*'Seasonal demand'!$B$37+'Sectoral summary'!$C34*'Seasonal demand'!$C$37+SUM('Sectoral summary'!$D34:$F34)*'Seasonal demand'!$D$37</f>
        <v>964.5125959224993</v>
      </c>
      <c r="U35" s="9">
        <f>'Sectoral summary'!$B34*'Seasonal demand'!$B$38+'Sectoral summary'!$C34*'Seasonal demand'!$C$38+SUM('Sectoral summary'!$D34:$F34)*'Seasonal demand'!$D$38</f>
        <v>981.3748790223412</v>
      </c>
      <c r="V35" s="9">
        <f>'Sectoral summary'!$B34*'Seasonal demand'!$B$39+'Sectoral summary'!$C34*'Seasonal demand'!$C$39+SUM('Sectoral summary'!$D34:$F34)*'Seasonal demand'!$D$39</f>
        <v>991.5986142355866</v>
      </c>
      <c r="W35" s="9">
        <f>'Sectoral summary'!$B34*'Seasonal demand'!$B$40+'Sectoral summary'!$C34*'Seasonal demand'!$C$40+SUM('Sectoral summary'!$D34:$F34)*'Seasonal demand'!$D$40</f>
        <v>1041.913914420738</v>
      </c>
      <c r="X35" s="9">
        <f>'Sectoral summary'!$B34*'Seasonal demand'!$B$41+'Sectoral summary'!$C34*'Seasonal demand'!$C$41+SUM('Sectoral summary'!$D34:$F34)*'Seasonal demand'!$D$41</f>
        <v>1176.6103604582217</v>
      </c>
      <c r="Y35" s="9">
        <f>'Sectoral summary'!$B34*'Seasonal demand'!$B$42+'Sectoral summary'!$C34*'Seasonal demand'!$C$42+SUM('Sectoral summary'!$D34:$F34)*'Seasonal demand'!$D$42</f>
        <v>1501.1765421834948</v>
      </c>
    </row>
    <row r="36" spans="1:25" ht="12">
      <c r="A36" s="8" t="s">
        <v>30</v>
      </c>
      <c r="B36" s="111">
        <v>0.05334751389106443</v>
      </c>
      <c r="C36" s="111">
        <v>0.06776946220950486</v>
      </c>
      <c r="D36" s="111">
        <v>0.07914711186380746</v>
      </c>
      <c r="F36" s="9">
        <f>VLOOKUP($H$2,'Sectoral summary'!$A$30:$F$80,2,FALSE)*B36</f>
        <v>286.1391740234077</v>
      </c>
      <c r="G36" s="9">
        <f>VLOOKUP($H$2,'Sectoral summary'!$A$30:$F$80,3,FALSE)*C36</f>
        <v>133.97069004953605</v>
      </c>
      <c r="H36" s="9">
        <f>VLOOKUP($H$2,'Sectoral summary'!$A$30:$F$80,4,FALSE)*D36</f>
        <v>534.4587256398153</v>
      </c>
      <c r="I36" s="9">
        <f>VLOOKUP($H$2,'Sectoral summary'!$A$30:$F$80,5,FALSE)*D36</f>
        <v>15.898005194261604</v>
      </c>
      <c r="J36" s="9">
        <f>VLOOKUP($H$2,'Sectoral summary'!$A$30:$F$80,6,FALSE)*D36</f>
        <v>12.783991348873746</v>
      </c>
      <c r="K36" s="9">
        <f t="shared" si="0"/>
        <v>983.2505862558944</v>
      </c>
      <c r="M36" s="18">
        <v>2005</v>
      </c>
      <c r="N36" s="9">
        <f>'Sectoral summary'!$B35*'Seasonal demand'!$B$31+'Sectoral summary'!$C35*'Seasonal demand'!$C$31+SUM('Sectoral summary'!$D35:$F35)*'Seasonal demand'!$D$31</f>
        <v>1627.043265075531</v>
      </c>
      <c r="O36" s="9">
        <f>'Sectoral summary'!$B35*'Seasonal demand'!$B$32+'Sectoral summary'!$C35*'Seasonal demand'!$C$32+SUM('Sectoral summary'!$D35:$F35)*'Seasonal demand'!$D$32</f>
        <v>1451.128961793794</v>
      </c>
      <c r="P36" s="9">
        <f>'Sectoral summary'!$B35*'Seasonal demand'!$B$33+'Sectoral summary'!$C35*'Seasonal demand'!$C$33+SUM('Sectoral summary'!$D35:$F35)*'Seasonal demand'!$D$33</f>
        <v>1313.2084135833393</v>
      </c>
      <c r="Q36" s="9">
        <f>'Sectoral summary'!$B35*'Seasonal demand'!$B$34+'Sectoral summary'!$C35*'Seasonal demand'!$C$34+SUM('Sectoral summary'!$D35:$F35)*'Seasonal demand'!$D$34</f>
        <v>1155.0044166835305</v>
      </c>
      <c r="R36" s="9">
        <f>'Sectoral summary'!$B35*'Seasonal demand'!$B$35+'Sectoral summary'!$C35*'Seasonal demand'!$C$35+SUM('Sectoral summary'!$D35:$F35)*'Seasonal demand'!$D$35</f>
        <v>1056.775068001706</v>
      </c>
      <c r="S36" s="9">
        <f>'Sectoral summary'!$B35*'Seasonal demand'!$B$36+'Sectoral summary'!$C35*'Seasonal demand'!$C$36+SUM('Sectoral summary'!$D35:$F35)*'Seasonal demand'!$D$36</f>
        <v>974.6121524668416</v>
      </c>
      <c r="T36" s="9">
        <f>'Sectoral summary'!$B35*'Seasonal demand'!$B$37+'Sectoral summary'!$C35*'Seasonal demand'!$C$37+SUM('Sectoral summary'!$D35:$F35)*'Seasonal demand'!$D$37</f>
        <v>980.1387940304251</v>
      </c>
      <c r="U36" s="9">
        <f>'Sectoral summary'!$B35*'Seasonal demand'!$B$38+'Sectoral summary'!$C35*'Seasonal demand'!$C$38+SUM('Sectoral summary'!$D35:$F35)*'Seasonal demand'!$D$38</f>
        <v>997.7980937248878</v>
      </c>
      <c r="V36" s="9">
        <f>'Sectoral summary'!$B35*'Seasonal demand'!$B$39+'Sectoral summary'!$C35*'Seasonal demand'!$C$39+SUM('Sectoral summary'!$D35:$F35)*'Seasonal demand'!$D$39</f>
        <v>1008.1349587413187</v>
      </c>
      <c r="W36" s="9">
        <f>'Sectoral summary'!$B35*'Seasonal demand'!$B$40+'Sectoral summary'!$C35*'Seasonal demand'!$C$40+SUM('Sectoral summary'!$D35:$F35)*'Seasonal demand'!$D$40</f>
        <v>1058.6852600998902</v>
      </c>
      <c r="X36" s="9">
        <f>'Sectoral summary'!$B35*'Seasonal demand'!$B$41+'Sectoral summary'!$C35*'Seasonal demand'!$C$41+SUM('Sectoral summary'!$D35:$F35)*'Seasonal demand'!$D$41</f>
        <v>1193.5724597256392</v>
      </c>
      <c r="Y36" s="9">
        <f>'Sectoral summary'!$B35*'Seasonal demand'!$B$42+'Sectoral summary'!$C35*'Seasonal demand'!$C$42+SUM('Sectoral summary'!$D35:$F35)*'Seasonal demand'!$D$42</f>
        <v>1519.8692482213073</v>
      </c>
    </row>
    <row r="37" spans="1:25" ht="12">
      <c r="A37" s="8" t="s">
        <v>31</v>
      </c>
      <c r="B37" s="111">
        <v>0.0477426594056705</v>
      </c>
      <c r="C37" s="111">
        <v>0.07182366191134093</v>
      </c>
      <c r="D37" s="111">
        <v>0.08305509990143772</v>
      </c>
      <c r="F37" s="9">
        <f>VLOOKUP($H$2,'Sectoral summary'!$A$30:$F$80,2,FALSE)*B37</f>
        <v>256.07650913058995</v>
      </c>
      <c r="G37" s="9">
        <f>VLOOKUP($H$2,'Sectoral summary'!$A$30:$F$80,3,FALSE)*C37</f>
        <v>141.98527233992678</v>
      </c>
      <c r="H37" s="9">
        <f>VLOOKUP($H$2,'Sectoral summary'!$A$30:$F$80,4,FALSE)*D37</f>
        <v>560.8482963673179</v>
      </c>
      <c r="I37" s="9">
        <f>VLOOKUP($H$2,'Sectoral summary'!$A$30:$F$80,5,FALSE)*D37</f>
        <v>16.68298916472242</v>
      </c>
      <c r="J37" s="9">
        <f>VLOOKUP($H$2,'Sectoral summary'!$A$30:$F$80,6,FALSE)*D37</f>
        <v>13.415216975281133</v>
      </c>
      <c r="K37" s="9">
        <f t="shared" si="0"/>
        <v>989.0082839778382</v>
      </c>
      <c r="M37" s="18">
        <v>2006</v>
      </c>
      <c r="N37" s="9">
        <f>'Sectoral summary'!$B36*'Seasonal demand'!$B$31+'Sectoral summary'!$C36*'Seasonal demand'!$C$31+SUM('Sectoral summary'!$D36:$F36)*'Seasonal demand'!$D$31</f>
        <v>1639.2340138857817</v>
      </c>
      <c r="O37" s="9">
        <f>'Sectoral summary'!$B36*'Seasonal demand'!$B$32+'Sectoral summary'!$C36*'Seasonal demand'!$C$32+SUM('Sectoral summary'!$D36:$F36)*'Seasonal demand'!$D$32</f>
        <v>1462.2668272584428</v>
      </c>
      <c r="P37" s="9">
        <f>'Sectoral summary'!$B36*'Seasonal demand'!$B$33+'Sectoral summary'!$C36*'Seasonal demand'!$C$33+SUM('Sectoral summary'!$D36:$F36)*'Seasonal demand'!$D$33</f>
        <v>1323.609137845951</v>
      </c>
      <c r="Q37" s="9">
        <f>'Sectoral summary'!$B36*'Seasonal demand'!$B$34+'Sectoral summary'!$C36*'Seasonal demand'!$C$34+SUM('Sectoral summary'!$D36:$F36)*'Seasonal demand'!$D$34</f>
        <v>1164.5906532937647</v>
      </c>
      <c r="R37" s="9">
        <f>'Sectoral summary'!$B36*'Seasonal demand'!$B$35+'Sectoral summary'!$C36*'Seasonal demand'!$C$35+SUM('Sectoral summary'!$D36:$F36)*'Seasonal demand'!$D$35</f>
        <v>1065.877630816236</v>
      </c>
      <c r="S37" s="9">
        <f>'Sectoral summary'!$B36*'Seasonal demand'!$B$36+'Sectoral summary'!$C36*'Seasonal demand'!$C$36+SUM('Sectoral summary'!$D36:$F36)*'Seasonal demand'!$D$36</f>
        <v>983.2505862558943</v>
      </c>
      <c r="T37" s="9">
        <f>'Sectoral summary'!$B36*'Seasonal demand'!$B$37+'Sectoral summary'!$C36*'Seasonal demand'!$C$37+SUM('Sectoral summary'!$D36:$F36)*'Seasonal demand'!$D$37</f>
        <v>989.0082839778381</v>
      </c>
      <c r="U37" s="9">
        <f>'Sectoral summary'!$B36*'Seasonal demand'!$B$38+'Sectoral summary'!$C36*'Seasonal demand'!$C$38+SUM('Sectoral summary'!$D36:$F36)*'Seasonal demand'!$D$38</f>
        <v>1006.9935724823788</v>
      </c>
      <c r="V37" s="9">
        <f>'Sectoral summary'!$B36*'Seasonal demand'!$B$39+'Sectoral summary'!$C36*'Seasonal demand'!$C$39+SUM('Sectoral summary'!$D36:$F36)*'Seasonal demand'!$D$39</f>
        <v>1017.4083252155286</v>
      </c>
      <c r="W37" s="9">
        <f>'Sectoral summary'!$B36*'Seasonal demand'!$B$40+'Sectoral summary'!$C36*'Seasonal demand'!$C$40+SUM('Sectoral summary'!$D36:$F36)*'Seasonal demand'!$D$40</f>
        <v>1068.2095190081754</v>
      </c>
      <c r="X37" s="9">
        <f>'Sectoral summary'!$B36*'Seasonal demand'!$B$41+'Sectoral summary'!$C36*'Seasonal demand'!$C$41+SUM('Sectoral summary'!$D36:$F36)*'Seasonal demand'!$D$41</f>
        <v>1203.6090666617692</v>
      </c>
      <c r="Y37" s="9">
        <f>'Sectoral summary'!$B36*'Seasonal demand'!$B$42+'Sectoral summary'!$C36*'Seasonal demand'!$C$42+SUM('Sectoral summary'!$D36:$F36)*'Seasonal demand'!$D$42</f>
        <v>1531.5990286438832</v>
      </c>
    </row>
    <row r="38" spans="1:25" ht="12">
      <c r="A38" s="8" t="s">
        <v>32</v>
      </c>
      <c r="B38" s="111">
        <v>0.044458364976710574</v>
      </c>
      <c r="C38" s="111">
        <v>0.0686299441384853</v>
      </c>
      <c r="D38" s="111">
        <v>0.08894604341844455</v>
      </c>
      <c r="F38" s="9">
        <f>VLOOKUP($H$2,'Sectoral summary'!$A$30:$F$80,2,FALSE)*B38</f>
        <v>238.46059366222767</v>
      </c>
      <c r="G38" s="9">
        <f>VLOOKUP($H$2,'Sectoral summary'!$A$30:$F$80,3,FALSE)*C38</f>
        <v>135.6717417333208</v>
      </c>
      <c r="H38" s="9">
        <f>VLOOKUP($H$2,'Sectoral summary'!$A$30:$F$80,4,FALSE)*D38</f>
        <v>600.6282212536905</v>
      </c>
      <c r="I38" s="9">
        <f>VLOOKUP($H$2,'Sectoral summary'!$A$30:$F$80,5,FALSE)*D38</f>
        <v>17.866282508308124</v>
      </c>
      <c r="J38" s="9">
        <f>VLOOKUP($H$2,'Sectoral summary'!$A$30:$F$80,6,FALSE)*D38</f>
        <v>14.366733324831683</v>
      </c>
      <c r="K38" s="9">
        <f t="shared" si="0"/>
        <v>1006.9935724823788</v>
      </c>
      <c r="M38" s="18">
        <v>2007</v>
      </c>
      <c r="N38" s="9">
        <f>'Sectoral summary'!$B37*'Seasonal demand'!$B$31+'Sectoral summary'!$C37*'Seasonal demand'!$C$31+SUM('Sectoral summary'!$D37:$F37)*'Seasonal demand'!$D$31</f>
        <v>1641.8401978809566</v>
      </c>
      <c r="O38" s="9">
        <f>'Sectoral summary'!$B37*'Seasonal demand'!$B$32+'Sectoral summary'!$C37*'Seasonal demand'!$C$32+SUM('Sectoral summary'!$D37:$F37)*'Seasonal demand'!$D$32</f>
        <v>1464.2295018865289</v>
      </c>
      <c r="P38" s="9">
        <f>'Sectoral summary'!$B37*'Seasonal demand'!$B$33+'Sectoral summary'!$C37*'Seasonal demand'!$C$33+SUM('Sectoral summary'!$D37:$F37)*'Seasonal demand'!$D$33</f>
        <v>1324.8507025051576</v>
      </c>
      <c r="Q38" s="9">
        <f>'Sectoral summary'!$B37*'Seasonal demand'!$B$34+'Sectoral summary'!$C37*'Seasonal demand'!$C$34+SUM('Sectoral summary'!$D37:$F37)*'Seasonal demand'!$D$34</f>
        <v>1165.0313577574143</v>
      </c>
      <c r="R38" s="9">
        <f>'Sectoral summary'!$B37*'Seasonal demand'!$B$35+'Sectoral summary'!$C37*'Seasonal demand'!$C$35+SUM('Sectoral summary'!$D37:$F37)*'Seasonal demand'!$D$35</f>
        <v>1065.8239874372475</v>
      </c>
      <c r="S38" s="9">
        <f>'Sectoral summary'!$B37*'Seasonal demand'!$B$36+'Sectoral summary'!$C37*'Seasonal demand'!$C$36+SUM('Sectoral summary'!$D37:$F37)*'Seasonal demand'!$D$36</f>
        <v>982.7798188838602</v>
      </c>
      <c r="T38" s="9">
        <f>'Sectoral summary'!$B37*'Seasonal demand'!$B$37+'Sectoral summary'!$C37*'Seasonal demand'!$C$37+SUM('Sectoral summary'!$D37:$F37)*'Seasonal demand'!$D$37</f>
        <v>988.3177825321716</v>
      </c>
      <c r="U38" s="9">
        <f>'Sectoral summary'!$B37*'Seasonal demand'!$B$38+'Sectoral summary'!$C37*'Seasonal demand'!$C$38+SUM('Sectoral summary'!$D37:$F37)*'Seasonal demand'!$D$38</f>
        <v>1005.962834083804</v>
      </c>
      <c r="V38" s="9">
        <f>'Sectoral summary'!$B37*'Seasonal demand'!$B$39+'Sectoral summary'!$C37*'Seasonal demand'!$C$39+SUM('Sectoral summary'!$D37:$F37)*'Seasonal demand'!$D$39</f>
        <v>1016.4055813352927</v>
      </c>
      <c r="W38" s="9">
        <f>'Sectoral summary'!$B37*'Seasonal demand'!$B$40+'Sectoral summary'!$C37*'Seasonal demand'!$C$40+SUM('Sectoral summary'!$D37:$F37)*'Seasonal demand'!$D$40</f>
        <v>1067.4800554801436</v>
      </c>
      <c r="X38" s="9">
        <f>'Sectoral summary'!$B37*'Seasonal demand'!$B$41+'Sectoral summary'!$C37*'Seasonal demand'!$C$41+SUM('Sectoral summary'!$D37:$F37)*'Seasonal demand'!$D$41</f>
        <v>1203.8466355135447</v>
      </c>
      <c r="Y38" s="9">
        <f>'Sectoral summary'!$B37*'Seasonal demand'!$B$42+'Sectoral summary'!$C37*'Seasonal demand'!$C$42+SUM('Sectoral summary'!$D37:$F37)*'Seasonal demand'!$D$42</f>
        <v>1533.4762453994158</v>
      </c>
    </row>
    <row r="39" spans="1:25" ht="12">
      <c r="A39" s="8" t="s">
        <v>33</v>
      </c>
      <c r="B39" s="111">
        <v>0.04530988730605457</v>
      </c>
      <c r="C39" s="111">
        <v>0.07007618919897952</v>
      </c>
      <c r="D39" s="111">
        <v>0.08936605546671159</v>
      </c>
      <c r="F39" s="9">
        <f>VLOOKUP($H$2,'Sectoral summary'!$A$30:$F$80,2,FALSE)*B39</f>
        <v>243.027889834239</v>
      </c>
      <c r="G39" s="9">
        <f>VLOOKUP($H$2,'Sectoral summary'!$A$30:$F$80,3,FALSE)*C39</f>
        <v>138.53076469761945</v>
      </c>
      <c r="H39" s="9">
        <f>VLOOKUP($H$2,'Sectoral summary'!$A$30:$F$80,4,FALSE)*D39</f>
        <v>603.4644473494253</v>
      </c>
      <c r="I39" s="9">
        <f>VLOOKUP($H$2,'Sectoral summary'!$A$30:$F$80,5,FALSE)*D39</f>
        <v>17.950648868213865</v>
      </c>
      <c r="J39" s="9">
        <f>VLOOKUP($H$2,'Sectoral summary'!$A$30:$F$80,6,FALSE)*D39</f>
        <v>14.434574466030973</v>
      </c>
      <c r="K39" s="9">
        <f t="shared" si="0"/>
        <v>1017.4083252155286</v>
      </c>
      <c r="M39" s="18">
        <v>2008</v>
      </c>
      <c r="N39" s="9">
        <f>'Sectoral summary'!$B38*'Seasonal demand'!$B$31+'Sectoral summary'!$C38*'Seasonal demand'!$C$31+SUM('Sectoral summary'!$D38:$F38)*'Seasonal demand'!$D$31</f>
        <v>1653.2006343401745</v>
      </c>
      <c r="O39" s="9">
        <f>'Sectoral summary'!$B38*'Seasonal demand'!$B$32+'Sectoral summary'!$C38*'Seasonal demand'!$C$32+SUM('Sectoral summary'!$D38:$F38)*'Seasonal demand'!$D$32</f>
        <v>1473.9414249329523</v>
      </c>
      <c r="P39" s="9">
        <f>'Sectoral summary'!$B38*'Seasonal demand'!$B$33+'Sectoral summary'!$C38*'Seasonal demand'!$C$33+SUM('Sectoral summary'!$D38:$F38)*'Seasonal demand'!$D$33</f>
        <v>1333.1048425409472</v>
      </c>
      <c r="Q39" s="9">
        <f>'Sectoral summary'!$B38*'Seasonal demand'!$B$34+'Sectoral summary'!$C38*'Seasonal demand'!$C$34+SUM('Sectoral summary'!$D38:$F38)*'Seasonal demand'!$D$34</f>
        <v>1171.5821902049884</v>
      </c>
      <c r="R39" s="9">
        <f>'Sectoral summary'!$B38*'Seasonal demand'!$B$35+'Sectoral summary'!$C38*'Seasonal demand'!$C$35+SUM('Sectoral summary'!$D38:$F38)*'Seasonal demand'!$D$35</f>
        <v>1071.2909847380467</v>
      </c>
      <c r="S39" s="9">
        <f>'Sectoral summary'!$B38*'Seasonal demand'!$B$36+'Sectoral summary'!$C38*'Seasonal demand'!$C$36+SUM('Sectoral summary'!$D38:$F38)*'Seasonal demand'!$D$36</f>
        <v>987.4122870286126</v>
      </c>
      <c r="T39" s="9">
        <f>'Sectoral summary'!$B38*'Seasonal demand'!$B$37+'Sectoral summary'!$C38*'Seasonal demand'!$C$37+SUM('Sectoral summary'!$D38:$F38)*'Seasonal demand'!$D$37</f>
        <v>992.6962250715792</v>
      </c>
      <c r="U39" s="9">
        <f>'Sectoral summary'!$B38*'Seasonal demand'!$B$38+'Sectoral summary'!$C38*'Seasonal demand'!$C$38+SUM('Sectoral summary'!$D38:$F38)*'Seasonal demand'!$D$38</f>
        <v>1010.1301615025063</v>
      </c>
      <c r="V39" s="9">
        <f>'Sectoral summary'!$B38*'Seasonal demand'!$B$39+'Sectoral summary'!$C38*'Seasonal demand'!$C$39+SUM('Sectoral summary'!$D38:$F38)*'Seasonal demand'!$D$39</f>
        <v>1020.6475599191523</v>
      </c>
      <c r="W39" s="9">
        <f>'Sectoral summary'!$B38*'Seasonal demand'!$B$40+'Sectoral summary'!$C38*'Seasonal demand'!$C$40+SUM('Sectoral summary'!$D38:$F38)*'Seasonal demand'!$D$40</f>
        <v>1072.2823320281943</v>
      </c>
      <c r="X39" s="9">
        <f>'Sectoral summary'!$B38*'Seasonal demand'!$B$41+'Sectoral summary'!$C38*'Seasonal demand'!$C$41+SUM('Sectoral summary'!$D38:$F38)*'Seasonal demand'!$D$41</f>
        <v>1210.3991939180478</v>
      </c>
      <c r="Y39" s="9">
        <f>'Sectoral summary'!$B38*'Seasonal demand'!$B$42+'Sectoral summary'!$C38*'Seasonal demand'!$C$42+SUM('Sectoral summary'!$D38:$F38)*'Seasonal demand'!$D$42</f>
        <v>1543.5224087080046</v>
      </c>
    </row>
    <row r="40" spans="1:25" ht="12">
      <c r="A40" s="8" t="s">
        <v>34</v>
      </c>
      <c r="B40" s="111">
        <v>0.05387104864323038</v>
      </c>
      <c r="C40" s="111">
        <v>0.0734036635367442</v>
      </c>
      <c r="D40" s="111">
        <v>0.08912767368297694</v>
      </c>
      <c r="F40" s="9">
        <f>VLOOKUP($H$2,'Sectoral summary'!$A$30:$F$80,2,FALSE)*B40</f>
        <v>288.9472486763937</v>
      </c>
      <c r="G40" s="9">
        <f>VLOOKUP($H$2,'Sectoral summary'!$A$30:$F$80,3,FALSE)*C40</f>
        <v>145.10871321039272</v>
      </c>
      <c r="H40" s="9">
        <f>VLOOKUP($H$2,'Sectoral summary'!$A$30:$F$80,4,FALSE)*D40</f>
        <v>601.8547205842871</v>
      </c>
      <c r="I40" s="9">
        <f>VLOOKUP($H$2,'Sectoral summary'!$A$30:$F$80,5,FALSE)*D40</f>
        <v>17.90276594808215</v>
      </c>
      <c r="J40" s="9">
        <f>VLOOKUP($H$2,'Sectoral summary'!$A$30:$F$80,6,FALSE)*D40</f>
        <v>14.39607058901981</v>
      </c>
      <c r="K40" s="9">
        <f t="shared" si="0"/>
        <v>1068.2095190081752</v>
      </c>
      <c r="M40" s="18">
        <v>2009</v>
      </c>
      <c r="N40" s="9">
        <f>'Sectoral summary'!$B39*'Seasonal demand'!$B$31+'Sectoral summary'!$C39*'Seasonal demand'!$C$31+SUM('Sectoral summary'!$D39:$F39)*'Seasonal demand'!$D$31</f>
        <v>1659.364864878502</v>
      </c>
      <c r="O40" s="9">
        <f>'Sectoral summary'!$B39*'Seasonal demand'!$B$32+'Sectoral summary'!$C39*'Seasonal demand'!$C$32+SUM('Sectoral summary'!$D39:$F39)*'Seasonal demand'!$D$32</f>
        <v>1478.6814653223141</v>
      </c>
      <c r="P40" s="9">
        <f>'Sectoral summary'!$B39*'Seasonal demand'!$B$33+'Sectoral summary'!$C39*'Seasonal demand'!$C$33+SUM('Sectoral summary'!$D39:$F39)*'Seasonal demand'!$D$33</f>
        <v>1336.4019215609605</v>
      </c>
      <c r="Q40" s="9">
        <f>'Sectoral summary'!$B39*'Seasonal demand'!$B$34+'Sectoral summary'!$C39*'Seasonal demand'!$C$34+SUM('Sectoral summary'!$D39:$F39)*'Seasonal demand'!$D$34</f>
        <v>1173.1881825955825</v>
      </c>
      <c r="R40" s="9">
        <f>'Sectoral summary'!$B39*'Seasonal demand'!$B$35+'Sectoral summary'!$C39*'Seasonal demand'!$C$35+SUM('Sectoral summary'!$D39:$F39)*'Seasonal demand'!$D$35</f>
        <v>1071.8093638845621</v>
      </c>
      <c r="S40" s="9">
        <f>'Sectoral summary'!$B39*'Seasonal demand'!$B$36+'Sectoral summary'!$C39*'Seasonal demand'!$C$36+SUM('Sectoral summary'!$D39:$F39)*'Seasonal demand'!$D$36</f>
        <v>987.1258286267523</v>
      </c>
      <c r="T40" s="9">
        <f>'Sectoral summary'!$B39*'Seasonal demand'!$B$37+'Sectoral summary'!$C39*'Seasonal demand'!$C$37+SUM('Sectoral summary'!$D39:$F39)*'Seasonal demand'!$D$37</f>
        <v>991.9119661911628</v>
      </c>
      <c r="U40" s="9">
        <f>'Sectoral summary'!$B39*'Seasonal demand'!$B$38+'Sectoral summary'!$C39*'Seasonal demand'!$C$38+SUM('Sectoral summary'!$D39:$F39)*'Seasonal demand'!$D$38</f>
        <v>1008.7791037308828</v>
      </c>
      <c r="V40" s="9">
        <f>'Sectoral summary'!$B39*'Seasonal demand'!$B$39+'Sectoral summary'!$C39*'Seasonal demand'!$C$39+SUM('Sectoral summary'!$D39:$F39)*'Seasonal demand'!$D$39</f>
        <v>1019.3436736939965</v>
      </c>
      <c r="W40" s="9">
        <f>'Sectoral summary'!$B39*'Seasonal demand'!$B$40+'Sectoral summary'!$C39*'Seasonal demand'!$C$40+SUM('Sectoral summary'!$D39:$F39)*'Seasonal demand'!$D$40</f>
        <v>1071.549086142504</v>
      </c>
      <c r="X40" s="9">
        <f>'Sectoral summary'!$B39*'Seasonal demand'!$B$41+'Sectoral summary'!$C39*'Seasonal demand'!$C$41+SUM('Sectoral summary'!$D39:$F39)*'Seasonal demand'!$D$41</f>
        <v>1211.6556842539658</v>
      </c>
      <c r="Y40" s="9">
        <f>'Sectoral summary'!$B39*'Seasonal demand'!$B$42+'Sectoral summary'!$C39*'Seasonal demand'!$C$42+SUM('Sectoral summary'!$D39:$F39)*'Seasonal demand'!$D$42</f>
        <v>1548.2334206072414</v>
      </c>
    </row>
    <row r="41" spans="1:25" ht="12">
      <c r="A41" s="8" t="s">
        <v>35</v>
      </c>
      <c r="B41" s="111">
        <v>0.08132775184834688</v>
      </c>
      <c r="C41" s="111">
        <v>0.08216726559717137</v>
      </c>
      <c r="D41" s="111">
        <v>0.08502458786978961</v>
      </c>
      <c r="F41" s="9">
        <f>VLOOKUP($H$2,'Sectoral summary'!$A$30:$F$80,2,FALSE)*B41</f>
        <v>436.21631153395674</v>
      </c>
      <c r="G41" s="9">
        <f>VLOOKUP($H$2,'Sectoral summary'!$A$30:$F$80,3,FALSE)*C41</f>
        <v>162.43312124133467</v>
      </c>
      <c r="H41" s="9">
        <f>VLOOKUP($H$2,'Sectoral summary'!$A$30:$F$80,4,FALSE)*D41</f>
        <v>574.1477081202013</v>
      </c>
      <c r="I41" s="9">
        <f>VLOOKUP($H$2,'Sectoral summary'!$A$30:$F$80,5,FALSE)*D41</f>
        <v>17.078593365729432</v>
      </c>
      <c r="J41" s="9">
        <f>VLOOKUP($H$2,'Sectoral summary'!$A$30:$F$80,6,FALSE)*D41</f>
        <v>13.733332400547017</v>
      </c>
      <c r="K41" s="9">
        <f t="shared" si="0"/>
        <v>1203.609066661769</v>
      </c>
      <c r="M41" s="18">
        <v>2010</v>
      </c>
      <c r="N41" s="9">
        <f>'Sectoral summary'!$B40*'Seasonal demand'!$B$31+'Sectoral summary'!$C40*'Seasonal demand'!$C$31+SUM('Sectoral summary'!$D40:$F40)*'Seasonal demand'!$D$31</f>
        <v>1669.0532679811245</v>
      </c>
      <c r="O41" s="9">
        <f>'Sectoral summary'!$B40*'Seasonal demand'!$B$32+'Sectoral summary'!$C40*'Seasonal demand'!$C$32+SUM('Sectoral summary'!$D40:$F40)*'Seasonal demand'!$D$32</f>
        <v>1486.7976645365352</v>
      </c>
      <c r="P41" s="9">
        <f>'Sectoral summary'!$B40*'Seasonal demand'!$B$33+'Sectoral summary'!$C40*'Seasonal demand'!$C$33+SUM('Sectoral summary'!$D40:$F40)*'Seasonal demand'!$D$33</f>
        <v>1343.0757193344557</v>
      </c>
      <c r="Q41" s="9">
        <f>'Sectoral summary'!$B40*'Seasonal demand'!$B$34+'Sectoral summary'!$C40*'Seasonal demand'!$C$34+SUM('Sectoral summary'!$D40:$F40)*'Seasonal demand'!$D$34</f>
        <v>1178.1709714374015</v>
      </c>
      <c r="R41" s="9">
        <f>'Sectoral summary'!$B40*'Seasonal demand'!$B$35+'Sectoral summary'!$C40*'Seasonal demand'!$C$35+SUM('Sectoral summary'!$D40:$F40)*'Seasonal demand'!$D$35</f>
        <v>1075.710579203067</v>
      </c>
      <c r="S41" s="9">
        <f>'Sectoral summary'!$B40*'Seasonal demand'!$B$36+'Sectoral summary'!$C40*'Seasonal demand'!$C$36+SUM('Sectoral summary'!$D40:$F40)*'Seasonal demand'!$D$36</f>
        <v>990.2093536086024</v>
      </c>
      <c r="T41" s="9">
        <f>'Sectoral summary'!$B40*'Seasonal demand'!$B$37+'Sectoral summary'!$C40*'Seasonal demand'!$C$37+SUM('Sectoral summary'!$D40:$F40)*'Seasonal demand'!$D$37</f>
        <v>994.6640934991233</v>
      </c>
      <c r="U41" s="9">
        <f>'Sectoral summary'!$B40*'Seasonal demand'!$B$38+'Sectoral summary'!$C40*'Seasonal demand'!$C$38+SUM('Sectoral summary'!$D40:$F40)*'Seasonal demand'!$D$38</f>
        <v>1011.2151953709117</v>
      </c>
      <c r="V41" s="9">
        <f>'Sectoral summary'!$B40*'Seasonal demand'!$B$39+'Sectoral summary'!$C40*'Seasonal demand'!$C$39+SUM('Sectoral summary'!$D40:$F40)*'Seasonal demand'!$D$39</f>
        <v>1021.8448291204758</v>
      </c>
      <c r="W41" s="9">
        <f>'Sectoral summary'!$B40*'Seasonal demand'!$B$40+'Sectoral summary'!$C40*'Seasonal demand'!$C$40+SUM('Sectoral summary'!$D40:$F40)*'Seasonal demand'!$D$40</f>
        <v>1074.6107600643827</v>
      </c>
      <c r="X41" s="9">
        <f>'Sectoral summary'!$B40*'Seasonal demand'!$B$41+'Sectoral summary'!$C40*'Seasonal demand'!$C$41+SUM('Sectoral summary'!$D40:$F40)*'Seasonal demand'!$D$41</f>
        <v>1216.5324880757425</v>
      </c>
      <c r="Y41" s="9">
        <f>'Sectoral summary'!$B40*'Seasonal demand'!$B$42+'Sectoral summary'!$C40*'Seasonal demand'!$C$42+SUM('Sectoral summary'!$D40:$F40)*'Seasonal demand'!$D$42</f>
        <v>1556.5738300737926</v>
      </c>
    </row>
    <row r="42" spans="1:25" ht="12">
      <c r="A42" s="8" t="s">
        <v>36</v>
      </c>
      <c r="B42" s="111">
        <v>0.13454934208716923</v>
      </c>
      <c r="C42" s="111">
        <v>0.1029252517788929</v>
      </c>
      <c r="D42" s="111">
        <v>0.08523408346103653</v>
      </c>
      <c r="F42" s="9">
        <f>VLOOKUP($H$2,'Sectoral summary'!$A$30:$F$80,2,FALSE)*B42</f>
        <v>721.6800709557368</v>
      </c>
      <c r="G42" s="9">
        <f>VLOOKUP($H$2,'Sectoral summary'!$A$30:$F$80,3,FALSE)*C42</f>
        <v>203.46873879141654</v>
      </c>
      <c r="H42" s="9">
        <f>VLOOKUP($H$2,'Sectoral summary'!$A$30:$F$80,4,FALSE)*D42</f>
        <v>575.5623743548664</v>
      </c>
      <c r="I42" s="9">
        <f>VLOOKUP($H$2,'Sectoral summary'!$A$30:$F$80,5,FALSE)*D42</f>
        <v>17.120674016802962</v>
      </c>
      <c r="J42" s="9">
        <f>VLOOKUP($H$2,'Sectoral summary'!$A$30:$F$80,6,FALSE)*D42</f>
        <v>13.76717052506047</v>
      </c>
      <c r="K42" s="9">
        <f t="shared" si="0"/>
        <v>1531.599028643883</v>
      </c>
      <c r="M42" s="18">
        <v>2011</v>
      </c>
      <c r="N42" s="9">
        <f>'Sectoral summary'!$B41*'Seasonal demand'!$B$31+'Sectoral summary'!$C41*'Seasonal demand'!$C$31+SUM('Sectoral summary'!$D41:$F41)*'Seasonal demand'!$D$31</f>
        <v>1685.3290967732664</v>
      </c>
      <c r="O42" s="9">
        <f>'Sectoral summary'!$B41*'Seasonal demand'!$B$32+'Sectoral summary'!$C41*'Seasonal demand'!$C$32+SUM('Sectoral summary'!$D41:$F41)*'Seasonal demand'!$D$32</f>
        <v>1501.2263671453904</v>
      </c>
      <c r="P42" s="9">
        <f>'Sectoral summary'!$B41*'Seasonal demand'!$B$33+'Sectoral summary'!$C41*'Seasonal demand'!$C$33+SUM('Sectoral summary'!$D41:$F41)*'Seasonal demand'!$D$33</f>
        <v>1356.0675589516509</v>
      </c>
      <c r="Q42" s="9">
        <f>'Sectoral summary'!$B41*'Seasonal demand'!$B$34+'Sectoral summary'!$C41*'Seasonal demand'!$C$34+SUM('Sectoral summary'!$D41:$F41)*'Seasonal demand'!$D$34</f>
        <v>1189.4754884940817</v>
      </c>
      <c r="R42" s="9">
        <f>'Sectoral summary'!$B41*'Seasonal demand'!$B$35+'Sectoral summary'!$C41*'Seasonal demand'!$C$35+SUM('Sectoral summary'!$D41:$F41)*'Seasonal demand'!$D$35</f>
        <v>1085.9462840979945</v>
      </c>
      <c r="S42" s="9">
        <f>'Sectoral summary'!$B41*'Seasonal demand'!$B$36+'Sectoral summary'!$C41*'Seasonal demand'!$C$36+SUM('Sectoral summary'!$D41:$F41)*'Seasonal demand'!$D$36</f>
        <v>999.6064269393897</v>
      </c>
      <c r="T42" s="9">
        <f>'Sectoral summary'!$B41*'Seasonal demand'!$B$37+'Sectoral summary'!$C41*'Seasonal demand'!$C$37+SUM('Sectoral summary'!$D41:$F41)*'Seasonal demand'!$D$37</f>
        <v>1004.0412640573553</v>
      </c>
      <c r="U42" s="9">
        <f>'Sectoral summary'!$B41*'Seasonal demand'!$B$38+'Sectoral summary'!$C41*'Seasonal demand'!$C$38+SUM('Sectoral summary'!$D41:$F41)*'Seasonal demand'!$D$38</f>
        <v>1020.749094156838</v>
      </c>
      <c r="V42" s="9">
        <f>'Sectoral summary'!$B41*'Seasonal demand'!$B$39+'Sectoral summary'!$C41*'Seasonal demand'!$C$39+SUM('Sectoral summary'!$D41:$F41)*'Seasonal demand'!$D$39</f>
        <v>1031.476920750254</v>
      </c>
      <c r="W42" s="9">
        <f>'Sectoral summary'!$B41*'Seasonal demand'!$B$40+'Sectoral summary'!$C41*'Seasonal demand'!$C$40+SUM('Sectoral summary'!$D41:$F41)*'Seasonal demand'!$D$40</f>
        <v>1084.7831350421015</v>
      </c>
      <c r="X42" s="9">
        <f>'Sectoral summary'!$B41*'Seasonal demand'!$B$41+'Sectoral summary'!$C41*'Seasonal demand'!$C$41+SUM('Sectoral summary'!$D41:$F41)*'Seasonal demand'!$D$41</f>
        <v>1228.1884513792265</v>
      </c>
      <c r="Y42" s="9">
        <f>'Sectoral summary'!$B41*'Seasonal demand'!$B$42+'Sectoral summary'!$C41*'Seasonal demand'!$C$42+SUM('Sectoral summary'!$D41:$F41)*'Seasonal demand'!$D$42</f>
        <v>1571.7030044983055</v>
      </c>
    </row>
    <row r="43" spans="11:25" ht="12">
      <c r="K43" s="9">
        <f>SUM(K31:K42)</f>
        <v>14455.656645345643</v>
      </c>
      <c r="M43" s="18">
        <v>2012</v>
      </c>
      <c r="N43" s="9">
        <f>'Sectoral summary'!$B42*'Seasonal demand'!$B$31+'Sectoral summary'!$C42*'Seasonal demand'!$C$31+SUM('Sectoral summary'!$D42:$F42)*'Seasonal demand'!$D$31</f>
        <v>1693.305201660611</v>
      </c>
      <c r="O43" s="9">
        <f>'Sectoral summary'!$B42*'Seasonal demand'!$B$32+'Sectoral summary'!$C42*'Seasonal demand'!$C$32+SUM('Sectoral summary'!$D42:$F42)*'Seasonal demand'!$D$32</f>
        <v>1507.7042873321288</v>
      </c>
      <c r="P43" s="9">
        <f>'Sectoral summary'!$B42*'Seasonal demand'!$B$33+'Sectoral summary'!$C42*'Seasonal demand'!$C$33+SUM('Sectoral summary'!$D42:$F42)*'Seasonal demand'!$D$33</f>
        <v>1361.1082145472642</v>
      </c>
      <c r="Q43" s="9">
        <f>'Sectoral summary'!$B42*'Seasonal demand'!$B$34+'Sectoral summary'!$C42*'Seasonal demand'!$C$34+SUM('Sectoral summary'!$D42:$F42)*'Seasonal demand'!$D$34</f>
        <v>1192.8293615259295</v>
      </c>
      <c r="R43" s="9">
        <f>'Sectoral summary'!$B42*'Seasonal demand'!$B$35+'Sectoral summary'!$C42*'Seasonal demand'!$C$35+SUM('Sectoral summary'!$D42:$F42)*'Seasonal demand'!$D$35</f>
        <v>1088.2174214167585</v>
      </c>
      <c r="S43" s="9">
        <f>'Sectoral summary'!$B42*'Seasonal demand'!$B$36+'Sectoral summary'!$C42*'Seasonal demand'!$C$36+SUM('Sectoral summary'!$D42:$F42)*'Seasonal demand'!$D$36</f>
        <v>1001.0698316138726</v>
      </c>
      <c r="T43" s="9">
        <f>'Sectoral summary'!$B42*'Seasonal demand'!$B$37+'Sectoral summary'!$C42*'Seasonal demand'!$C$37+SUM('Sectoral summary'!$D42:$F42)*'Seasonal demand'!$D$37</f>
        <v>1005.0929657488109</v>
      </c>
      <c r="U43" s="9">
        <f>'Sectoral summary'!$B42*'Seasonal demand'!$B$38+'Sectoral summary'!$C42*'Seasonal demand'!$C$38+SUM('Sectoral summary'!$D42:$F42)*'Seasonal demand'!$D$38</f>
        <v>1021.3677791772429</v>
      </c>
      <c r="V43" s="9">
        <f>'Sectoral summary'!$B42*'Seasonal demand'!$B$39+'Sectoral summary'!$C42*'Seasonal demand'!$C$39+SUM('Sectoral summary'!$D42:$F42)*'Seasonal demand'!$D$39</f>
        <v>1032.1515964985458</v>
      </c>
      <c r="W43" s="9">
        <f>'Sectoral summary'!$B42*'Seasonal demand'!$B$40+'Sectoral summary'!$C42*'Seasonal demand'!$C$40+SUM('Sectoral summary'!$D42:$F42)*'Seasonal demand'!$D$40</f>
        <v>1086.0216634005938</v>
      </c>
      <c r="X43" s="9">
        <f>'Sectoral summary'!$B42*'Seasonal demand'!$B$41+'Sectoral summary'!$C42*'Seasonal demand'!$C$41+SUM('Sectoral summary'!$D42:$F42)*'Seasonal demand'!$D$41</f>
        <v>1231.3207261024613</v>
      </c>
      <c r="Y43" s="9">
        <f>'Sectoral summary'!$B42*'Seasonal demand'!$B$42+'Sectoral summary'!$C42*'Seasonal demand'!$C$42+SUM('Sectoral summary'!$D42:$F42)*'Seasonal demand'!$D$42</f>
        <v>1578.2855909183718</v>
      </c>
    </row>
    <row r="44" spans="13:25" ht="12">
      <c r="M44" s="18">
        <v>2013</v>
      </c>
      <c r="N44" s="9">
        <f>'Sectoral summary'!$B43*'Seasonal demand'!$B$31+'Sectoral summary'!$C43*'Seasonal demand'!$C$31+SUM('Sectoral summary'!$D43:$F43)*'Seasonal demand'!$D$31</f>
        <v>1701.488088326937</v>
      </c>
      <c r="O44" s="9">
        <f>'Sectoral summary'!$B43*'Seasonal demand'!$B$32+'Sectoral summary'!$C43*'Seasonal demand'!$C$32+SUM('Sectoral summary'!$D43:$F43)*'Seasonal demand'!$D$32</f>
        <v>1514.383428785458</v>
      </c>
      <c r="P44" s="9">
        <f>'Sectoral summary'!$B43*'Seasonal demand'!$B$33+'Sectoral summary'!$C43*'Seasonal demand'!$C$33+SUM('Sectoral summary'!$D43:$F43)*'Seasonal demand'!$D$33</f>
        <v>1366.3581582630145</v>
      </c>
      <c r="Q44" s="9">
        <f>'Sectoral summary'!$B43*'Seasonal demand'!$B$34+'Sectoral summary'!$C43*'Seasonal demand'!$C$34+SUM('Sectoral summary'!$D43:$F43)*'Seasonal demand'!$D$34</f>
        <v>1196.3988608553473</v>
      </c>
      <c r="R44" s="9">
        <f>'Sectoral summary'!$B43*'Seasonal demand'!$B$35+'Sectoral summary'!$C43*'Seasonal demand'!$C$35+SUM('Sectoral summary'!$D43:$F43)*'Seasonal demand'!$D$35</f>
        <v>1090.7071719286278</v>
      </c>
      <c r="S44" s="9">
        <f>'Sectoral summary'!$B43*'Seasonal demand'!$B$36+'Sectoral summary'!$C43*'Seasonal demand'!$C$36+SUM('Sectoral summary'!$D43:$F43)*'Seasonal demand'!$D$36</f>
        <v>1002.7566101836569</v>
      </c>
      <c r="T44" s="9">
        <f>'Sectoral summary'!$B43*'Seasonal demand'!$B$37+'Sectoral summary'!$C43*'Seasonal demand'!$C$37+SUM('Sectoral summary'!$D43:$F43)*'Seasonal demand'!$D$37</f>
        <v>1006.3786148998136</v>
      </c>
      <c r="U44" s="9">
        <f>'Sectoral summary'!$B43*'Seasonal demand'!$B$38+'Sectoral summary'!$C43*'Seasonal demand'!$C$38+SUM('Sectoral summary'!$D43:$F43)*'Seasonal demand'!$D$38</f>
        <v>1022.2423408776608</v>
      </c>
      <c r="V44" s="9">
        <f>'Sectoral summary'!$B43*'Seasonal demand'!$B$39+'Sectoral summary'!$C43*'Seasonal demand'!$C$39+SUM('Sectoral summary'!$D43:$F43)*'Seasonal demand'!$D$39</f>
        <v>1033.082634760535</v>
      </c>
      <c r="W44" s="9">
        <f>'Sectoral summary'!$B43*'Seasonal demand'!$B$40+'Sectoral summary'!$C43*'Seasonal demand'!$C$40+SUM('Sectoral summary'!$D43:$F43)*'Seasonal demand'!$D$40</f>
        <v>1087.5136078924425</v>
      </c>
      <c r="X44" s="9">
        <f>'Sectoral summary'!$B43*'Seasonal demand'!$B$41+'Sectoral summary'!$C43*'Seasonal demand'!$C$41+SUM('Sectoral summary'!$D43:$F43)*'Seasonal demand'!$D$41</f>
        <v>1234.6869332461984</v>
      </c>
      <c r="Y44" s="9">
        <f>'Sectoral summary'!$B43*'Seasonal demand'!$B$42+'Sectoral summary'!$C43*'Seasonal demand'!$C$42+SUM('Sectoral summary'!$D43:$F43)*'Seasonal demand'!$D$42</f>
        <v>1585.0894526894585</v>
      </c>
    </row>
    <row r="45" spans="13:25" ht="12">
      <c r="M45" s="18">
        <v>2014</v>
      </c>
      <c r="N45" s="9">
        <f>'Sectoral summary'!$B44*'Seasonal demand'!$B$31+'Sectoral summary'!$C44*'Seasonal demand'!$C$31+SUM('Sectoral summary'!$D44:$F44)*'Seasonal demand'!$D$31</f>
        <v>1710.0620552086802</v>
      </c>
      <c r="O45" s="9">
        <f>'Sectoral summary'!$B44*'Seasonal demand'!$B$32+'Sectoral summary'!$C44*'Seasonal demand'!$C$32+SUM('Sectoral summary'!$D44:$F44)*'Seasonal demand'!$D$32</f>
        <v>1521.9439614404441</v>
      </c>
      <c r="P45" s="9">
        <f>'Sectoral summary'!$B44*'Seasonal demand'!$B$33+'Sectoral summary'!$C44*'Seasonal demand'!$C$33+SUM('Sectoral summary'!$D44:$F44)*'Seasonal demand'!$D$33</f>
        <v>1373.0397986593068</v>
      </c>
      <c r="Q45" s="9">
        <f>'Sectoral summary'!$B44*'Seasonal demand'!$B$34+'Sectoral summary'!$C44*'Seasonal demand'!$C$34+SUM('Sectoral summary'!$D44:$F44)*'Seasonal demand'!$D$34</f>
        <v>1202.10193428522</v>
      </c>
      <c r="R45" s="9">
        <f>'Sectoral summary'!$B44*'Seasonal demand'!$B$35+'Sectoral summary'!$C44*'Seasonal demand'!$C$35+SUM('Sectoral summary'!$D44:$F44)*'Seasonal demand'!$D$35</f>
        <v>1095.8145332118784</v>
      </c>
      <c r="S45" s="9">
        <f>'Sectoral summary'!$B44*'Seasonal demand'!$B$36+'Sectoral summary'!$C44*'Seasonal demand'!$C$36+SUM('Sectoral summary'!$D44:$F44)*'Seasonal demand'!$D$36</f>
        <v>1007.3360293560069</v>
      </c>
      <c r="T45" s="9">
        <f>'Sectoral summary'!$B44*'Seasonal demand'!$B$37+'Sectoral summary'!$C44*'Seasonal demand'!$C$37+SUM('Sectoral summary'!$D44:$F44)*'Seasonal demand'!$D$37</f>
        <v>1010.9427618993418</v>
      </c>
      <c r="U45" s="9">
        <f>'Sectoral summary'!$B44*'Seasonal demand'!$B$38+'Sectoral summary'!$C44*'Seasonal demand'!$C$38+SUM('Sectoral summary'!$D44:$F44)*'Seasonal demand'!$D$38</f>
        <v>1026.7761089778282</v>
      </c>
      <c r="V45" s="9">
        <f>'Sectoral summary'!$B44*'Seasonal demand'!$B$39+'Sectoral summary'!$C44*'Seasonal demand'!$C$39+SUM('Sectoral summary'!$D44:$F44)*'Seasonal demand'!$D$39</f>
        <v>1037.6776897140064</v>
      </c>
      <c r="W45" s="9">
        <f>'Sectoral summary'!$B44*'Seasonal demand'!$B$40+'Sectoral summary'!$C44*'Seasonal demand'!$C$40+SUM('Sectoral summary'!$D44:$F44)*'Seasonal demand'!$D$40</f>
        <v>1092.4270611378197</v>
      </c>
      <c r="X45" s="9">
        <f>'Sectoral summary'!$B44*'Seasonal demand'!$B$41+'Sectoral summary'!$C44*'Seasonal demand'!$C$41+SUM('Sectoral summary'!$D44:$F44)*'Seasonal demand'!$D$41</f>
        <v>1240.5147749236098</v>
      </c>
      <c r="Y45" s="9">
        <f>'Sectoral summary'!$B44*'Seasonal demand'!$B$42+'Sectoral summary'!$C44*'Seasonal demand'!$C$42+SUM('Sectoral summary'!$D44:$F44)*'Seasonal demand'!$D$42</f>
        <v>1592.9347302531814</v>
      </c>
    </row>
    <row r="46" spans="13:25" ht="12">
      <c r="M46" s="18">
        <v>2015</v>
      </c>
      <c r="N46" s="9">
        <f>'Sectoral summary'!$B45*'Seasonal demand'!$B$31+'Sectoral summary'!$C45*'Seasonal demand'!$C$31+SUM('Sectoral summary'!$D45:$F45)*'Seasonal demand'!$D$31</f>
        <v>1718.5751050423833</v>
      </c>
      <c r="O46" s="9">
        <f>'Sectoral summary'!$B45*'Seasonal demand'!$B$32+'Sectoral summary'!$C45*'Seasonal demand'!$C$32+SUM('Sectoral summary'!$D45:$F45)*'Seasonal demand'!$D$32</f>
        <v>1529.4487612574087</v>
      </c>
      <c r="P46" s="9">
        <f>'Sectoral summary'!$B45*'Seasonal demand'!$B$33+'Sectoral summary'!$C45*'Seasonal demand'!$C$33+SUM('Sectoral summary'!$D45:$F45)*'Seasonal demand'!$D$33</f>
        <v>1379.672448605244</v>
      </c>
      <c r="Q46" s="9">
        <f>'Sectoral summary'!$B45*'Seasonal demand'!$B$34+'Sectoral summary'!$C45*'Seasonal demand'!$C$34+SUM('Sectoral summary'!$D45:$F45)*'Seasonal demand'!$D$34</f>
        <v>1207.7613389257117</v>
      </c>
      <c r="R46" s="9">
        <f>'Sectoral summary'!$B45*'Seasonal demand'!$B$35+'Sectoral summary'!$C45*'Seasonal demand'!$C$35+SUM('Sectoral summary'!$D45:$F45)*'Seasonal demand'!$D$35</f>
        <v>1100.8803337664085</v>
      </c>
      <c r="S46" s="9">
        <f>'Sectoral summary'!$B45*'Seasonal demand'!$B$36+'Sectoral summary'!$C45*'Seasonal demand'!$C$36+SUM('Sectoral summary'!$D45:$F45)*'Seasonal demand'!$D$36</f>
        <v>1011.8787448416197</v>
      </c>
      <c r="T46" s="9">
        <f>'Sectoral summary'!$B45*'Seasonal demand'!$B$37+'Sectoral summary'!$C45*'Seasonal demand'!$C$37+SUM('Sectoral summary'!$D45:$F45)*'Seasonal demand'!$D$37</f>
        <v>1015.4680094727689</v>
      </c>
      <c r="U46" s="9">
        <f>'Sectoral summary'!$B45*'Seasonal demand'!$B$38+'Sectoral summary'!$C45*'Seasonal demand'!$C$38+SUM('Sectoral summary'!$D45:$F45)*'Seasonal demand'!$D$38</f>
        <v>1031.2727073574708</v>
      </c>
      <c r="V46" s="9">
        <f>'Sectoral summary'!$B45*'Seasonal demand'!$B$39+'Sectoral summary'!$C45*'Seasonal demand'!$C$39+SUM('Sectoral summary'!$D45:$F45)*'Seasonal demand'!$D$39</f>
        <v>1042.2347916660485</v>
      </c>
      <c r="W46" s="9">
        <f>'Sectoral summary'!$B45*'Seasonal demand'!$B$40+'Sectoral summary'!$C45*'Seasonal demand'!$C$40+SUM('Sectoral summary'!$D45:$F45)*'Seasonal demand'!$D$40</f>
        <v>1097.3007592341373</v>
      </c>
      <c r="X46" s="9">
        <f>'Sectoral summary'!$B45*'Seasonal demand'!$B$41+'Sectoral summary'!$C45*'Seasonal demand'!$C$41+SUM('Sectoral summary'!$D45:$F45)*'Seasonal demand'!$D$41</f>
        <v>1246.2981151179315</v>
      </c>
      <c r="Y46" s="9">
        <f>'Sectoral summary'!$B45*'Seasonal demand'!$B$42+'Sectoral summary'!$C45*'Seasonal demand'!$C$42+SUM('Sectoral summary'!$D45:$F45)*'Seasonal demand'!$D$42</f>
        <v>1600.724263886298</v>
      </c>
    </row>
    <row r="47" spans="13:25" ht="12">
      <c r="M47" s="18">
        <v>2016</v>
      </c>
      <c r="N47" s="9">
        <f>'Sectoral summary'!$B46*'Seasonal demand'!$B$31+'Sectoral summary'!$C46*'Seasonal demand'!$C$31+SUM('Sectoral summary'!$D46:$F46)*'Seasonal demand'!$D$31</f>
        <v>1727.027651157856</v>
      </c>
      <c r="O47" s="9">
        <f>'Sectoral summary'!$B46*'Seasonal demand'!$B$32+'Sectoral summary'!$C46*'Seasonal demand'!$C$32+SUM('Sectoral summary'!$D46:$F46)*'Seasonal demand'!$D$32</f>
        <v>1536.8982063906474</v>
      </c>
      <c r="P47" s="9">
        <f>'Sectoral summary'!$B46*'Seasonal demand'!$B$33+'Sectoral summary'!$C46*'Seasonal demand'!$C$33+SUM('Sectoral summary'!$D46:$F46)*'Seasonal demand'!$D$33</f>
        <v>1386.2564405071757</v>
      </c>
      <c r="Q47" s="9">
        <f>'Sectoral summary'!$B46*'Seasonal demand'!$B$34+'Sectoral summary'!$C46*'Seasonal demand'!$C$34+SUM('Sectoral summary'!$D46:$F46)*'Seasonal demand'!$D$34</f>
        <v>1213.377371075035</v>
      </c>
      <c r="R47" s="9">
        <f>'Sectoral summary'!$B46*'Seasonal demand'!$B$35+'Sectoral summary'!$C46*'Seasonal demand'!$C$35+SUM('Sectoral summary'!$D46:$F46)*'Seasonal demand'!$D$35</f>
        <v>1105.9048555869754</v>
      </c>
      <c r="S47" s="9">
        <f>'Sectoral summary'!$B46*'Seasonal demand'!$B$36+'Sectoral summary'!$C46*'Seasonal demand'!$C$36+SUM('Sectoral summary'!$D46:$F46)*'Seasonal demand'!$D$36</f>
        <v>1016.385005679613</v>
      </c>
      <c r="T47" s="9">
        <f>'Sectoral summary'!$B46*'Seasonal demand'!$B$37+'Sectoral summary'!$C46*'Seasonal demand'!$C$37+SUM('Sectoral summary'!$D46:$F46)*'Seasonal demand'!$D$37</f>
        <v>1019.9546215575798</v>
      </c>
      <c r="U47" s="9">
        <f>'Sectoral summary'!$B46*'Seasonal demand'!$B$38+'Sectoral summary'!$C46*'Seasonal demand'!$C$38+SUM('Sectoral summary'!$D46:$F46)*'Seasonal demand'!$D$38</f>
        <v>1035.7323882178036</v>
      </c>
      <c r="V47" s="9">
        <f>'Sectoral summary'!$B46*'Seasonal demand'!$B$39+'Sectoral summary'!$C46*'Seasonal demand'!$C$39+SUM('Sectoral summary'!$D46:$F46)*'Seasonal demand'!$D$39</f>
        <v>1046.7541981325357</v>
      </c>
      <c r="W47" s="9">
        <f>'Sectoral summary'!$B46*'Seasonal demand'!$B$40+'Sectoral summary'!$C46*'Seasonal demand'!$C$40+SUM('Sectoral summary'!$D46:$F46)*'Seasonal demand'!$D$40</f>
        <v>1102.1349719250677</v>
      </c>
      <c r="X47" s="9">
        <f>'Sectoral summary'!$B46*'Seasonal demand'!$B$41+'Sectoral summary'!$C46*'Seasonal demand'!$C$41+SUM('Sectoral summary'!$D46:$F46)*'Seasonal demand'!$D$41</f>
        <v>1252.0372557773067</v>
      </c>
      <c r="Y47" s="9">
        <f>'Sectoral summary'!$B46*'Seasonal demand'!$B$42+'Sectoral summary'!$C46*'Seasonal demand'!$C$42+SUM('Sectoral summary'!$D46:$F46)*'Seasonal demand'!$D$42</f>
        <v>1608.4584318183684</v>
      </c>
    </row>
    <row r="48" spans="13:25" ht="12">
      <c r="M48" s="18">
        <v>2017</v>
      </c>
      <c r="N48" s="9">
        <f>'Sectoral summary'!$B47*'Seasonal demand'!$B$31+'Sectoral summary'!$C47*'Seasonal demand'!$C$31+SUM('Sectoral summary'!$D47:$F47)*'Seasonal demand'!$D$31</f>
        <v>1735.4201042745372</v>
      </c>
      <c r="O48" s="9">
        <f>'Sectoral summary'!$B47*'Seasonal demand'!$B$32+'Sectoral summary'!$C47*'Seasonal demand'!$C$32+SUM('Sectoral summary'!$D47:$F47)*'Seasonal demand'!$D$32</f>
        <v>1544.2926726062333</v>
      </c>
      <c r="P48" s="9">
        <f>'Sectoral summary'!$B47*'Seasonal demand'!$B$33+'Sectoral summary'!$C47*'Seasonal demand'!$C$33+SUM('Sectoral summary'!$D47:$F47)*'Seasonal demand'!$D$33</f>
        <v>1392.7921046721485</v>
      </c>
      <c r="Q48" s="9">
        <f>'Sectoral summary'!$B47*'Seasonal demand'!$B$34+'Sectoral summary'!$C47*'Seasonal demand'!$C$34+SUM('Sectoral summary'!$D47:$F47)*'Seasonal demand'!$D$34</f>
        <v>1218.950325160139</v>
      </c>
      <c r="R48" s="9">
        <f>'Sectoral summary'!$B47*'Seasonal demand'!$B$35+'Sectoral summary'!$C47*'Seasonal demand'!$C$35+SUM('Sectoral summary'!$D47:$F47)*'Seasonal demand'!$D$35</f>
        <v>1110.8883788874055</v>
      </c>
      <c r="S48" s="9">
        <f>'Sectoral summary'!$B47*'Seasonal demand'!$B$36+'Sectoral summary'!$C47*'Seasonal demand'!$C$36+SUM('Sectoral summary'!$D47:$F47)*'Seasonal demand'!$D$36</f>
        <v>1020.8550593363045</v>
      </c>
      <c r="T48" s="9">
        <f>'Sectoral summary'!$B47*'Seasonal demand'!$B$37+'Sectoral summary'!$C47*'Seasonal demand'!$C$37+SUM('Sectoral summary'!$D47:$F47)*'Seasonal demand'!$D$37</f>
        <v>1024.402860424369</v>
      </c>
      <c r="U48" s="9">
        <f>'Sectoral summary'!$B47*'Seasonal demand'!$B$38+'Sectoral summary'!$C47*'Seasonal demand'!$C$38+SUM('Sectoral summary'!$D47:$F47)*'Seasonal demand'!$D$38</f>
        <v>1040.1554021672725</v>
      </c>
      <c r="V48" s="9">
        <f>'Sectoral summary'!$B47*'Seasonal demand'!$B$39+'Sectoral summary'!$C47*'Seasonal demand'!$C$39+SUM('Sectoral summary'!$D47:$F47)*'Seasonal demand'!$D$39</f>
        <v>1051.2361650030084</v>
      </c>
      <c r="W48" s="9">
        <f>'Sectoral summary'!$B47*'Seasonal demand'!$B$40+'Sectoral summary'!$C47*'Seasonal demand'!$C$40+SUM('Sectoral summary'!$D47:$F47)*'Seasonal demand'!$D$40</f>
        <v>1106.9299672507245</v>
      </c>
      <c r="X48" s="9">
        <f>'Sectoral summary'!$B47*'Seasonal demand'!$B$41+'Sectoral summary'!$C47*'Seasonal demand'!$C$41+SUM('Sectoral summary'!$D47:$F47)*'Seasonal demand'!$D$41</f>
        <v>1257.7324969429346</v>
      </c>
      <c r="Y48" s="9">
        <f>'Sectoral summary'!$B47*'Seasonal demand'!$B$42+'Sectoral summary'!$C47*'Seasonal demand'!$C$42+SUM('Sectoral summary'!$D47:$F47)*'Seasonal demand'!$D$42</f>
        <v>1616.137609890254</v>
      </c>
    </row>
    <row r="49" spans="13:25" ht="12">
      <c r="M49" s="18">
        <v>2018</v>
      </c>
      <c r="N49" s="9">
        <f>'Sectoral summary'!$B48*'Seasonal demand'!$B$31+'Sectoral summary'!$C48*'Seasonal demand'!$C$31+SUM('Sectoral summary'!$D48:$F48)*'Seasonal demand'!$D$31</f>
        <v>1743.7528725172642</v>
      </c>
      <c r="O49" s="9">
        <f>'Sectoral summary'!$B48*'Seasonal demand'!$B$32+'Sectoral summary'!$C48*'Seasonal demand'!$C$32+SUM('Sectoral summary'!$D48:$F48)*'Seasonal demand'!$D$32</f>
        <v>1551.6325332964461</v>
      </c>
      <c r="P49" s="9">
        <f>'Sectoral summary'!$B48*'Seasonal demand'!$B$33+'Sectoral summary'!$C48*'Seasonal demand'!$C$33+SUM('Sectoral summary'!$D48:$F48)*'Seasonal demand'!$D$33</f>
        <v>1399.279769320591</v>
      </c>
      <c r="Q49" s="9">
        <f>'Sectoral summary'!$B48*'Seasonal demand'!$B$34+'Sectoral summary'!$C48*'Seasonal demand'!$C$34+SUM('Sectoral summary'!$D48:$F48)*'Seasonal demand'!$D$34</f>
        <v>1224.4804937480174</v>
      </c>
      <c r="R49" s="9">
        <f>'Sectoral summary'!$B48*'Seasonal demand'!$B$35+'Sectoral summary'!$C48*'Seasonal demand'!$C$35+SUM('Sectoral summary'!$D48:$F48)*'Seasonal demand'!$D$35</f>
        <v>1115.8311821113562</v>
      </c>
      <c r="S49" s="9">
        <f>'Sectoral summary'!$B48*'Seasonal demand'!$B$36+'Sectoral summary'!$C48*'Seasonal demand'!$C$36+SUM('Sectoral summary'!$D48:$F48)*'Seasonal demand'!$D$36</f>
        <v>1025.2891517147164</v>
      </c>
      <c r="T49" s="9">
        <f>'Sectoral summary'!$B48*'Seasonal demand'!$B$37+'Sectoral summary'!$C48*'Seasonal demand'!$C$37+SUM('Sectoral summary'!$D48:$F48)*'Seasonal demand'!$D$37</f>
        <v>1028.812986686914</v>
      </c>
      <c r="U49" s="9">
        <f>'Sectoral summary'!$B48*'Seasonal demand'!$B$38+'Sectoral summary'!$C48*'Seasonal demand'!$C$38+SUM('Sectoral summary'!$D48:$F48)*'Seasonal demand'!$D$38</f>
        <v>1044.5419982311773</v>
      </c>
      <c r="V49" s="9">
        <f>'Sectoral summary'!$B48*'Seasonal demand'!$B$39+'Sectoral summary'!$C48*'Seasonal demand'!$C$39+SUM('Sectoral summary'!$D48:$F48)*'Seasonal demand'!$D$39</f>
        <v>1055.6809465504991</v>
      </c>
      <c r="W49" s="9">
        <f>'Sectoral summary'!$B48*'Seasonal demand'!$B$40+'Sectoral summary'!$C48*'Seasonal demand'!$C$40+SUM('Sectoral summary'!$D48:$F48)*'Seasonal demand'!$D$40</f>
        <v>1111.6860115579557</v>
      </c>
      <c r="X49" s="9">
        <f>'Sectoral summary'!$B48*'Seasonal demand'!$B$41+'Sectoral summary'!$C48*'Seasonal demand'!$C$41+SUM('Sectoral summary'!$D48:$F48)*'Seasonal demand'!$D$41</f>
        <v>1263.3841367605914</v>
      </c>
      <c r="Y49" s="9">
        <f>'Sectoral summary'!$B48*'Seasonal demand'!$B$42+'Sectoral summary'!$C48*'Seasonal demand'!$C$42+SUM('Sectoral summary'!$D48:$F48)*'Seasonal demand'!$D$42</f>
        <v>1623.7621715685527</v>
      </c>
    </row>
    <row r="50" spans="13:25" ht="12">
      <c r="M50" s="18">
        <v>2019</v>
      </c>
      <c r="N50" s="9">
        <f>'Sectoral summary'!$B49*'Seasonal demand'!$B$31+'Sectoral summary'!$C49*'Seasonal demand'!$C$31+SUM('Sectoral summary'!$D49:$F49)*'Seasonal demand'!$D$31</f>
        <v>1752.0263614319501</v>
      </c>
      <c r="O50" s="9">
        <f>'Sectoral summary'!$B49*'Seasonal demand'!$B$32+'Sectoral summary'!$C49*'Seasonal demand'!$C$32+SUM('Sectoral summary'!$D49:$F49)*'Seasonal demand'!$D$32</f>
        <v>1558.9181594941156</v>
      </c>
      <c r="P50" s="9">
        <f>'Sectoral summary'!$B49*'Seasonal demand'!$B$33+'Sectoral summary'!$C49*'Seasonal demand'!$C$33+SUM('Sectoral summary'!$D49:$F49)*'Seasonal demand'!$D$33</f>
        <v>1405.7197605989195</v>
      </c>
      <c r="Q50" s="9">
        <f>'Sectoral summary'!$B49*'Seasonal demand'!$B$34+'Sectoral summary'!$C49*'Seasonal demand'!$C$34+SUM('Sectoral summary'!$D49:$F49)*'Seasonal demand'!$D$34</f>
        <v>1229.9681675569439</v>
      </c>
      <c r="R50" s="9">
        <f>'Sectoral summary'!$B49*'Seasonal demand'!$B$35+'Sectoral summary'!$C49*'Seasonal demand'!$C$35+SUM('Sectoral summary'!$D49:$F49)*'Seasonal demand'!$D$35</f>
        <v>1120.7335419430106</v>
      </c>
      <c r="S50" s="9">
        <f>'Sectoral summary'!$B49*'Seasonal demand'!$B$36+'Sectoral summary'!$C49*'Seasonal demand'!$C$36+SUM('Sectoral summary'!$D49:$F49)*'Seasonal demand'!$D$36</f>
        <v>1029.687527164019</v>
      </c>
      <c r="T50" s="9">
        <f>'Sectoral summary'!$B49*'Seasonal demand'!$B$37+'Sectoral summary'!$C49*'Seasonal demand'!$C$37+SUM('Sectoral summary'!$D49:$F49)*'Seasonal demand'!$D$37</f>
        <v>1033.1852593121828</v>
      </c>
      <c r="U50" s="9">
        <f>'Sectoral summary'!$B49*'Seasonal demand'!$B$38+'Sectoral summary'!$C49*'Seasonal demand'!$C$38+SUM('Sectoral summary'!$D49:$F49)*'Seasonal demand'!$D$38</f>
        <v>1048.892423861237</v>
      </c>
      <c r="V50" s="9">
        <f>'Sectoral summary'!$B49*'Seasonal demand'!$B$39+'Sectoral summary'!$C49*'Seasonal demand'!$C$39+SUM('Sectoral summary'!$D49:$F49)*'Seasonal demand'!$D$39</f>
        <v>1060.0887954412997</v>
      </c>
      <c r="W50" s="9">
        <f>'Sectoral summary'!$B49*'Seasonal demand'!$B$40+'Sectoral summary'!$C49*'Seasonal demand'!$C$40+SUM('Sectoral summary'!$D49:$F49)*'Seasonal demand'!$D$40</f>
        <v>1116.403369510575</v>
      </c>
      <c r="X50" s="9">
        <f>'Sectoral summary'!$B49*'Seasonal demand'!$B$41+'Sectoral summary'!$C49*'Seasonal demand'!$C$41+SUM('Sectoral summary'!$D49:$F49)*'Seasonal demand'!$D$41</f>
        <v>1268.9924714920817</v>
      </c>
      <c r="Y50" s="9">
        <f>'Sectoral summary'!$B49*'Seasonal demand'!$B$42+'Sectoral summary'!$C49*'Seasonal demand'!$C$42+SUM('Sectoral summary'!$D49:$F49)*'Seasonal demand'!$D$42</f>
        <v>1631.3324879599406</v>
      </c>
    </row>
    <row r="51" spans="13:25" ht="12">
      <c r="M51" s="18">
        <v>2020</v>
      </c>
      <c r="N51" s="9">
        <f>'Sectoral summary'!$B50*'Seasonal demand'!$B$31+'Sectoral summary'!$C50*'Seasonal demand'!$C$31+SUM('Sectoral summary'!$D50:$F50)*'Seasonal demand'!$D$31</f>
        <v>1760.240974001172</v>
      </c>
      <c r="O51" s="9">
        <f>'Sectoral summary'!$B50*'Seasonal demand'!$B$32+'Sectoral summary'!$C50*'Seasonal demand'!$C$32+SUM('Sectoral summary'!$D50:$F50)*'Seasonal demand'!$D$32</f>
        <v>1566.1499198868817</v>
      </c>
      <c r="P51" s="9">
        <f>'Sectoral summary'!$B50*'Seasonal demand'!$B$33+'Sectoral summary'!$C50*'Seasonal demand'!$C$33+SUM('Sectoral summary'!$D50:$F50)*'Seasonal demand'!$D$33</f>
        <v>1412.1124025920751</v>
      </c>
      <c r="Q51" s="9">
        <f>'Sectoral summary'!$B50*'Seasonal demand'!$B$34+'Sectoral summary'!$C50*'Seasonal demand'!$C$34+SUM('Sectoral summary'!$D50:$F50)*'Seasonal demand'!$D$34</f>
        <v>1235.413635467648</v>
      </c>
      <c r="R51" s="9">
        <f>'Sectoral summary'!$B50*'Seasonal demand'!$B$35+'Sectoral summary'!$C50*'Seasonal demand'!$C$35+SUM('Sectoral summary'!$D50:$F50)*'Seasonal demand'!$D$35</f>
        <v>1125.595733317713</v>
      </c>
      <c r="S51" s="9">
        <f>'Sectoral summary'!$B50*'Seasonal demand'!$B$36+'Sectoral summary'!$C50*'Seasonal demand'!$C$36+SUM('Sectoral summary'!$D50:$F50)*'Seasonal demand'!$D$36</f>
        <v>1034.0504284889234</v>
      </c>
      <c r="T51" s="9">
        <f>'Sectoral summary'!$B50*'Seasonal demand'!$B$37+'Sectoral summary'!$C50*'Seasonal demand'!$C$37+SUM('Sectoral summary'!$D50:$F50)*'Seasonal demand'!$D$37</f>
        <v>1037.5199356302905</v>
      </c>
      <c r="U51" s="9">
        <f>'Sectoral summary'!$B50*'Seasonal demand'!$B$38+'Sectoral summary'!$C50*'Seasonal demand'!$C$38+SUM('Sectoral summary'!$D50:$F50)*'Seasonal demand'!$D$38</f>
        <v>1053.2069249451008</v>
      </c>
      <c r="V51" s="9">
        <f>'Sectoral summary'!$B50*'Seasonal demand'!$B$39+'Sectoral summary'!$C50*'Seasonal demand'!$C$39+SUM('Sectoral summary'!$D50:$F50)*'Seasonal demand'!$D$39</f>
        <v>1064.459962744672</v>
      </c>
      <c r="W51" s="9">
        <f>'Sectoral summary'!$B50*'Seasonal demand'!$B$40+'Sectoral summary'!$C50*'Seasonal demand'!$C$40+SUM('Sectoral summary'!$D50:$F50)*'Seasonal demand'!$D$40</f>
        <v>1121.0823040995333</v>
      </c>
      <c r="X51" s="9">
        <f>'Sectoral summary'!$B50*'Seasonal demand'!$B$41+'Sectoral summary'!$C50*'Seasonal demand'!$C$41+SUM('Sectoral summary'!$D50:$F50)*'Seasonal demand'!$D$41</f>
        <v>1274.5577955266263</v>
      </c>
      <c r="Y51" s="9">
        <f>'Sectoral summary'!$B50*'Seasonal demand'!$B$42+'Sectoral summary'!$C50*'Seasonal demand'!$C$42+SUM('Sectoral summary'!$D50:$F50)*'Seasonal demand'!$D$42</f>
        <v>1638.8489278254378</v>
      </c>
    </row>
    <row r="52" spans="13:25" ht="12">
      <c r="M52" s="18">
        <v>2021</v>
      </c>
      <c r="N52" s="9">
        <f>'Sectoral summary'!$B51*'Seasonal demand'!$B$31+'Sectoral summary'!$C51*'Seasonal demand'!$C$31+SUM('Sectoral summary'!$D51:$F51)*'Seasonal demand'!$D$31</f>
        <v>1768.3971106596632</v>
      </c>
      <c r="O52" s="9">
        <f>'Sectoral summary'!$B51*'Seasonal demand'!$B$32+'Sectoral summary'!$C51*'Seasonal demand'!$C$32+SUM('Sectoral summary'!$D51:$F51)*'Seasonal demand'!$D$32</f>
        <v>1573.3281808313698</v>
      </c>
      <c r="P52" s="9">
        <f>'Sectoral summary'!$B51*'Seasonal demand'!$B$33+'Sectoral summary'!$C51*'Seasonal demand'!$C$33+SUM('Sectoral summary'!$D51:$F51)*'Seasonal demand'!$D$33</f>
        <v>1418.4580173359836</v>
      </c>
      <c r="Q52" s="9">
        <f>'Sectoral summary'!$B51*'Seasonal demand'!$B$34+'Sectoral summary'!$C51*'Seasonal demand'!$C$34+SUM('Sectoral summary'!$D51:$F51)*'Seasonal demand'!$D$34</f>
        <v>1240.817184534421</v>
      </c>
      <c r="R52" s="9">
        <f>'Sectoral summary'!$B51*'Seasonal demand'!$B$35+'Sectoral summary'!$C51*'Seasonal demand'!$C$35+SUM('Sectoral summary'!$D51:$F51)*'Seasonal demand'!$D$35</f>
        <v>1130.4180294325383</v>
      </c>
      <c r="S52" s="9">
        <f>'Sectoral summary'!$B51*'Seasonal demand'!$B$36+'Sectoral summary'!$C51*'Seasonal demand'!$C$36+SUM('Sectoral summary'!$D51:$F51)*'Seasonal demand'!$D$36</f>
        <v>1038.378096959017</v>
      </c>
      <c r="T52" s="9">
        <f>'Sectoral summary'!$B51*'Seasonal demand'!$B$37+'Sectoral summary'!$C51*'Seasonal demand'!$C$37+SUM('Sectoral summary'!$D51:$F51)*'Seasonal demand'!$D$37</f>
        <v>1041.8172713443919</v>
      </c>
      <c r="U52" s="9">
        <f>'Sectoral summary'!$B51*'Seasonal demand'!$B$38+'Sectoral summary'!$C51*'Seasonal demand'!$C$38+SUM('Sectoral summary'!$D51:$F51)*'Seasonal demand'!$D$38</f>
        <v>1057.485745815803</v>
      </c>
      <c r="V52" s="9">
        <f>'Sectoral summary'!$B51*'Seasonal demand'!$B$39+'Sectoral summary'!$C51*'Seasonal demand'!$C$39+SUM('Sectoral summary'!$D51:$F51)*'Seasonal demand'!$D$39</f>
        <v>1068.7946979425026</v>
      </c>
      <c r="W52" s="9">
        <f>'Sectoral summary'!$B51*'Seasonal demand'!$B$40+'Sectoral summary'!$C51*'Seasonal demand'!$C$40+SUM('Sectoral summary'!$D51:$F51)*'Seasonal demand'!$D$40</f>
        <v>1125.7230766530315</v>
      </c>
      <c r="X52" s="9">
        <f>'Sectoral summary'!$B51*'Seasonal demand'!$B$41+'Sectoral summary'!$C51*'Seasonal demand'!$C$41+SUM('Sectoral summary'!$D51:$F51)*'Seasonal demand'!$D$41</f>
        <v>1280.0804013921818</v>
      </c>
      <c r="Y52" s="9">
        <f>'Sectoral summary'!$B51*'Seasonal demand'!$B$42+'Sectoral summary'!$C51*'Seasonal demand'!$C$42+SUM('Sectoral summary'!$D51:$F51)*'Seasonal demand'!$D$42</f>
        <v>1646.3118575945873</v>
      </c>
    </row>
    <row r="53" spans="13:25" ht="12">
      <c r="M53" s="18">
        <v>2022</v>
      </c>
      <c r="N53" s="9">
        <f>'Sectoral summary'!$B52*'Seasonal demand'!$B$31+'Sectoral summary'!$C52*'Seasonal demand'!$C$31+SUM('Sectoral summary'!$D52:$F52)*'Seasonal demand'!$D$31</f>
        <v>1776.4951693097191</v>
      </c>
      <c r="O53" s="9">
        <f>'Sectoral summary'!$B52*'Seasonal demand'!$B$32+'Sectoral summary'!$C52*'Seasonal demand'!$C$32+SUM('Sectoral summary'!$D52:$F52)*'Seasonal demand'!$D$32</f>
        <v>1580.4533063672843</v>
      </c>
      <c r="P53" s="9">
        <f>'Sectoral summary'!$B52*'Seasonal demand'!$B$33+'Sectoral summary'!$C52*'Seasonal demand'!$C$33+SUM('Sectoral summary'!$D52:$F52)*'Seasonal demand'!$D$33</f>
        <v>1424.7569248299428</v>
      </c>
      <c r="Q53" s="9">
        <f>'Sectoral summary'!$B52*'Seasonal demand'!$B$34+'Sectoral summary'!$C52*'Seasonal demand'!$C$34+SUM('Sectoral summary'!$D52:$F52)*'Seasonal demand'!$D$34</f>
        <v>1246.1790999961584</v>
      </c>
      <c r="R53" s="9">
        <f>'Sectoral summary'!$B52*'Seasonal demand'!$B$35+'Sectoral summary'!$C52*'Seasonal demand'!$C$35+SUM('Sectoral summary'!$D52:$F52)*'Seasonal demand'!$D$35</f>
        <v>1135.2007017568021</v>
      </c>
      <c r="S53" s="9">
        <f>'Sectoral summary'!$B52*'Seasonal demand'!$B$36+'Sectoral summary'!$C52*'Seasonal demand'!$C$36+SUM('Sectoral summary'!$D52:$F52)*'Seasonal demand'!$D$36</f>
        <v>1042.6707723180439</v>
      </c>
      <c r="T53" s="9">
        <f>'Sectoral summary'!$B52*'Seasonal demand'!$B$37+'Sectoral summary'!$C52*'Seasonal demand'!$C$37+SUM('Sectoral summary'!$D52:$F52)*'Seasonal demand'!$D$37</f>
        <v>1046.0775205405166</v>
      </c>
      <c r="U53" s="9">
        <f>'Sectoral summary'!$B52*'Seasonal demand'!$B$38+'Sectoral summary'!$C52*'Seasonal demand'!$C$38+SUM('Sectoral summary'!$D52:$F52)*'Seasonal demand'!$D$38</f>
        <v>1061.7291292611594</v>
      </c>
      <c r="V53" s="9">
        <f>'Sectoral summary'!$B52*'Seasonal demand'!$B$39+'Sectoral summary'!$C52*'Seasonal demand'!$C$39+SUM('Sectoral summary'!$D52:$F52)*'Seasonal demand'!$D$39</f>
        <v>1073.0932489388972</v>
      </c>
      <c r="W53" s="9">
        <f>'Sectoral summary'!$B52*'Seasonal demand'!$B$40+'Sectoral summary'!$C52*'Seasonal demand'!$C$40+SUM('Sectoral summary'!$D52:$F52)*'Seasonal demand'!$D$40</f>
        <v>1130.325946846571</v>
      </c>
      <c r="X53" s="9">
        <f>'Sectoral summary'!$B52*'Seasonal demand'!$B$41+'Sectoral summary'!$C52*'Seasonal demand'!$C$41+SUM('Sectoral summary'!$D52:$F52)*'Seasonal demand'!$D$41</f>
        <v>1285.560579766691</v>
      </c>
      <c r="Y53" s="9">
        <f>'Sectoral summary'!$B52*'Seasonal demand'!$B$42+'Sectoral summary'!$C52*'Seasonal demand'!$C$42+SUM('Sectoral summary'!$D52:$F52)*'Seasonal demand'!$D$42</f>
        <v>1653.7216413795477</v>
      </c>
    </row>
    <row r="54" spans="13:25" ht="12">
      <c r="M54" s="18">
        <v>2023</v>
      </c>
      <c r="N54" s="9">
        <f>'Sectoral summary'!$B53*'Seasonal demand'!$B$31+'Sectoral summary'!$C53*'Seasonal demand'!$C$31+SUM('Sectoral summary'!$D53:$F53)*'Seasonal demand'!$D$31</f>
        <v>1784.53554533651</v>
      </c>
      <c r="O54" s="9">
        <f>'Sectoral summary'!$B53*'Seasonal demand'!$B$32+'Sectoral summary'!$C53*'Seasonal demand'!$C$32+SUM('Sectoral summary'!$D53:$F53)*'Seasonal demand'!$D$32</f>
        <v>1587.525658231419</v>
      </c>
      <c r="P54" s="9">
        <f>'Sectoral summary'!$B53*'Seasonal demand'!$B$33+'Sectoral summary'!$C53*'Seasonal demand'!$C$33+SUM('Sectoral summary'!$D53:$F53)*'Seasonal demand'!$D$33</f>
        <v>1431.0094430489403</v>
      </c>
      <c r="Q54" s="9">
        <f>'Sectoral summary'!$B53*'Seasonal demand'!$B$34+'Sectoral summary'!$C53*'Seasonal demand'!$C$34+SUM('Sectoral summary'!$D53:$F53)*'Seasonal demand'!$D$34</f>
        <v>1251.4996652873388</v>
      </c>
      <c r="R54" s="9">
        <f>'Sectoral summary'!$B53*'Seasonal demand'!$B$35+'Sectoral summary'!$C53*'Seasonal demand'!$C$35+SUM('Sectoral summary'!$D53:$F53)*'Seasonal demand'!$D$35</f>
        <v>1139.9440200425083</v>
      </c>
      <c r="S54" s="9">
        <f>'Sectoral summary'!$B53*'Seasonal demand'!$B$36+'Sectoral summary'!$C53*'Seasonal demand'!$C$36+SUM('Sectoral summary'!$D53:$F53)*'Seasonal demand'!$D$36</f>
        <v>1046.928692793133</v>
      </c>
      <c r="T54" s="9">
        <f>'Sectoral summary'!$B53*'Seasonal demand'!$B$37+'Sectoral summary'!$C53*'Seasonal demand'!$C$37+SUM('Sectoral summary'!$D53:$F53)*'Seasonal demand'!$D$37</f>
        <v>1050.3009356973507</v>
      </c>
      <c r="U54" s="9">
        <f>'Sectoral summary'!$B53*'Seasonal demand'!$B$38+'Sectoral summary'!$C53*'Seasonal demand'!$C$38+SUM('Sectoral summary'!$D53:$F53)*'Seasonal demand'!$D$38</f>
        <v>1065.9373165331153</v>
      </c>
      <c r="V54" s="9">
        <f>'Sectoral summary'!$B53*'Seasonal demand'!$B$39+'Sectoral summary'!$C53*'Seasonal demand'!$C$39+SUM('Sectoral summary'!$D53:$F53)*'Seasonal demand'!$D$39</f>
        <v>1077.3558620697252</v>
      </c>
      <c r="W54" s="9">
        <f>'Sectoral summary'!$B53*'Seasonal demand'!$B$40+'Sectoral summary'!$C53*'Seasonal demand'!$C$40+SUM('Sectoral summary'!$D53:$F53)*'Seasonal demand'!$D$40</f>
        <v>1134.891172712951</v>
      </c>
      <c r="X54" s="9">
        <f>'Sectoral summary'!$B53*'Seasonal demand'!$B$41+'Sectoral summary'!$C53*'Seasonal demand'!$C$41+SUM('Sectoral summary'!$D53:$F53)*'Seasonal demand'!$D$41</f>
        <v>1290.998619489273</v>
      </c>
      <c r="Y54" s="9">
        <f>'Sectoral summary'!$B53*'Seasonal demand'!$B$42+'Sectoral summary'!$C53*'Seasonal demand'!$C$42+SUM('Sectoral summary'!$D53:$F53)*'Seasonal demand'!$D$42</f>
        <v>1661.0786409891107</v>
      </c>
    </row>
    <row r="55" spans="13:25" ht="12">
      <c r="M55" s="18">
        <v>2024</v>
      </c>
      <c r="N55" s="9">
        <f>'Sectoral summary'!$B54*'Seasonal demand'!$B$31+'Sectoral summary'!$C54*'Seasonal demand'!$C$31+SUM('Sectoral summary'!$D54:$F54)*'Seasonal demand'!$D$31</f>
        <v>1792.5186316233037</v>
      </c>
      <c r="O55" s="9">
        <f>'Sectoral summary'!$B54*'Seasonal demand'!$B$32+'Sectoral summary'!$C54*'Seasonal demand'!$C$32+SUM('Sectoral summary'!$D54:$F54)*'Seasonal demand'!$D$32</f>
        <v>1594.5455958715843</v>
      </c>
      <c r="P55" s="9">
        <f>'Sectoral summary'!$B54*'Seasonal demand'!$B$33+'Sectoral summary'!$C54*'Seasonal demand'!$C$33+SUM('Sectoral summary'!$D54:$F54)*'Seasonal demand'!$D$33</f>
        <v>1437.2158879558933</v>
      </c>
      <c r="Q55" s="9">
        <f>'Sectoral summary'!$B54*'Seasonal demand'!$B$34+'Sectoral summary'!$C54*'Seasonal demand'!$C$34+SUM('Sectoral summary'!$D54:$F54)*'Seasonal demand'!$D$34</f>
        <v>1256.7791620489352</v>
      </c>
      <c r="R55" s="9">
        <f>'Sectoral summary'!$B54*'Seasonal demand'!$B$35+'Sectoral summary'!$C54*'Seasonal demand'!$C$35+SUM('Sectoral summary'!$D54:$F54)*'Seasonal demand'!$D$35</f>
        <v>1144.6482523347358</v>
      </c>
      <c r="S55" s="9">
        <f>'Sectoral summary'!$B54*'Seasonal demand'!$B$36+'Sectoral summary'!$C54*'Seasonal demand'!$C$36+SUM('Sectoral summary'!$D54:$F54)*'Seasonal demand'!$D$36</f>
        <v>1051.1520951039681</v>
      </c>
      <c r="T55" s="9">
        <f>'Sectoral summary'!$B54*'Seasonal demand'!$B$37+'Sectoral summary'!$C54*'Seasonal demand'!$C$37+SUM('Sectoral summary'!$D54:$F54)*'Seasonal demand'!$D$37</f>
        <v>1054.487767695955</v>
      </c>
      <c r="U55" s="9">
        <f>'Sectoral summary'!$B54*'Seasonal demand'!$B$38+'Sectoral summary'!$C54*'Seasonal demand'!$C$38+SUM('Sectoral summary'!$D54:$F54)*'Seasonal demand'!$D$38</f>
        <v>1070.11054735703</v>
      </c>
      <c r="V55" s="9">
        <f>'Sectoral summary'!$B54*'Seasonal demand'!$B$39+'Sectoral summary'!$C54*'Seasonal demand'!$C$39+SUM('Sectoral summary'!$D54:$F54)*'Seasonal demand'!$D$39</f>
        <v>1081.5827821121</v>
      </c>
      <c r="W55" s="9">
        <f>'Sectoral summary'!$B54*'Seasonal demand'!$B$40+'Sectoral summary'!$C54*'Seasonal demand'!$C$40+SUM('Sectoral summary'!$D54:$F54)*'Seasonal demand'!$D$40</f>
        <v>1139.4190106522</v>
      </c>
      <c r="X55" s="9">
        <f>'Sectoral summary'!$B54*'Seasonal demand'!$B$41+'Sectoral summary'!$C54*'Seasonal demand'!$C$41+SUM('Sectoral summary'!$D54:$F54)*'Seasonal demand'!$D$41</f>
        <v>1296.394807571342</v>
      </c>
      <c r="Y55" s="9">
        <f>'Sectoral summary'!$B54*'Seasonal demand'!$B$42+'Sectoral summary'!$C54*'Seasonal demand'!$C$42+SUM('Sectoral summary'!$D54:$F54)*'Seasonal demand'!$D$42</f>
        <v>1668.3832159426272</v>
      </c>
    </row>
    <row r="56" spans="13:25" ht="12">
      <c r="M56" s="18">
        <v>2025</v>
      </c>
      <c r="N56" s="9">
        <f>'Sectoral summary'!$B55*'Seasonal demand'!$B$31+'Sectoral summary'!$C55*'Seasonal demand'!$C$31+SUM('Sectoral summary'!$D55:$F55)*'Seasonal demand'!$D$31</f>
        <v>1800.4448185666024</v>
      </c>
      <c r="O56" s="9">
        <f>'Sectoral summary'!$B55*'Seasonal demand'!$B$32+'Sectoral summary'!$C55*'Seasonal demand'!$C$32+SUM('Sectoral summary'!$D55:$F55)*'Seasonal demand'!$D$32</f>
        <v>1601.5134764604559</v>
      </c>
      <c r="P56" s="9">
        <f>'Sectoral summary'!$B55*'Seasonal demand'!$B$33+'Sectoral summary'!$C55*'Seasonal demand'!$C$33+SUM('Sectoral summary'!$D55:$F55)*'Seasonal demand'!$D$33</f>
        <v>1443.3765735138234</v>
      </c>
      <c r="Q56" s="9">
        <f>'Sectoral summary'!$B55*'Seasonal demand'!$B$34+'Sectoral summary'!$C55*'Seasonal demand'!$C$34+SUM('Sectoral summary'!$D55:$F55)*'Seasonal demand'!$D$34</f>
        <v>1262.0178701392656</v>
      </c>
      <c r="R56" s="9">
        <f>'Sectoral summary'!$B55*'Seasonal demand'!$B$35+'Sectoral summary'!$C55*'Seasonal demand'!$C$35+SUM('Sectoral summary'!$D55:$F55)*'Seasonal demand'!$D$35</f>
        <v>1149.313664981964</v>
      </c>
      <c r="S56" s="9">
        <f>'Sectoral summary'!$B55*'Seasonal demand'!$B$36+'Sectoral summary'!$C55*'Seasonal demand'!$C$36+SUM('Sectoral summary'!$D55:$F55)*'Seasonal demand'!$D$36</f>
        <v>1055.34121447191</v>
      </c>
      <c r="T56" s="9">
        <f>'Sectoral summary'!$B55*'Seasonal demand'!$B$37+'Sectoral summary'!$C55*'Seasonal demand'!$C$37+SUM('Sectoral summary'!$D55:$F55)*'Seasonal demand'!$D$37</f>
        <v>1058.6382658294317</v>
      </c>
      <c r="U56" s="9">
        <f>'Sectoral summary'!$B55*'Seasonal demand'!$B$38+'Sectoral summary'!$C55*'Seasonal demand'!$C$38+SUM('Sectoral summary'!$D55:$F55)*'Seasonal demand'!$D$38</f>
        <v>1074.2490599409152</v>
      </c>
      <c r="V56" s="9">
        <f>'Sectoral summary'!$B55*'Seasonal demand'!$B$39+'Sectoral summary'!$C55*'Seasonal demand'!$C$39+SUM('Sectoral summary'!$D55:$F55)*'Seasonal demand'!$D$39</f>
        <v>1085.7742522938129</v>
      </c>
      <c r="W56" s="9">
        <f>'Sectoral summary'!$B55*'Seasonal demand'!$B$40+'Sectoral summary'!$C55*'Seasonal demand'!$C$40+SUM('Sectoral summary'!$D55:$F55)*'Seasonal demand'!$D$40</f>
        <v>1143.9097154414562</v>
      </c>
      <c r="X56" s="9">
        <f>'Sectoral summary'!$B55*'Seasonal demand'!$B$41+'Sectoral summary'!$C55*'Seasonal demand'!$C$41+SUM('Sectoral summary'!$D55:$F55)*'Seasonal demand'!$D$41</f>
        <v>1301.7494292076651</v>
      </c>
      <c r="Y56" s="9">
        <f>'Sectoral summary'!$B55*'Seasonal demand'!$B$42+'Sectoral summary'!$C55*'Seasonal demand'!$C$42+SUM('Sectoral summary'!$D55:$F55)*'Seasonal demand'!$D$42</f>
        <v>1675.635723483862</v>
      </c>
    </row>
    <row r="57" spans="13:25" ht="12">
      <c r="M57" s="18">
        <v>2026</v>
      </c>
      <c r="N57" s="9">
        <f>'Sectoral summary'!$B56*'Seasonal demand'!$B$31+'Sectoral summary'!$C56*'Seasonal demand'!$C$31+SUM('Sectoral summary'!$D56:$F56)*'Seasonal demand'!$D$31</f>
        <v>1808.314494091186</v>
      </c>
      <c r="O57" s="9">
        <f>'Sectoral summary'!$B56*'Seasonal demand'!$B$32+'Sectoral summary'!$C56*'Seasonal demand'!$C$32+SUM('Sectoral summary'!$D56:$F56)*'Seasonal demand'!$D$32</f>
        <v>1608.4296549093363</v>
      </c>
      <c r="P57" s="9">
        <f>'Sectoral summary'!$B56*'Seasonal demand'!$B$33+'Sectoral summary'!$C56*'Seasonal demand'!$C$33+SUM('Sectoral summary'!$D56:$F56)*'Seasonal demand'!$D$33</f>
        <v>1449.4918116979538</v>
      </c>
      <c r="Q57" s="9">
        <f>'Sectoral summary'!$B56*'Seasonal demand'!$B$34+'Sectoral summary'!$C56*'Seasonal demand'!$C$34+SUM('Sectoral summary'!$D56:$F56)*'Seasonal demand'!$D$34</f>
        <v>1267.216067644778</v>
      </c>
      <c r="R57" s="9">
        <f>'Sectoral summary'!$B56*'Seasonal demand'!$B$35+'Sectoral summary'!$C56*'Seasonal demand'!$C$35+SUM('Sectoral summary'!$D56:$F56)*'Seasonal demand'!$D$35</f>
        <v>1153.9405226463364</v>
      </c>
      <c r="S57" s="9">
        <f>'Sectoral summary'!$B56*'Seasonal demand'!$B$36+'Sectoral summary'!$C56*'Seasonal demand'!$C$36+SUM('Sectoral summary'!$D56:$F56)*'Seasonal demand'!$D$36</f>
        <v>1059.4962846290591</v>
      </c>
      <c r="T57" s="9">
        <f>'Sectoral summary'!$B56*'Seasonal demand'!$B$37+'Sectoral summary'!$C56*'Seasonal demand'!$C$37+SUM('Sectoral summary'!$D56:$F56)*'Seasonal demand'!$D$37</f>
        <v>1062.7526778125307</v>
      </c>
      <c r="U57" s="9">
        <f>'Sectoral summary'!$B56*'Seasonal demand'!$B$38+'Sectoral summary'!$C56*'Seasonal demand'!$C$38+SUM('Sectoral summary'!$D56:$F56)*'Seasonal demand'!$D$38</f>
        <v>1078.353090984613</v>
      </c>
      <c r="V57" s="9">
        <f>'Sectoral summary'!$B56*'Seasonal demand'!$B$39+'Sectoral summary'!$C56*'Seasonal demand'!$C$39+SUM('Sectoral summary'!$D56:$F56)*'Seasonal demand'!$D$39</f>
        <v>1089.9305143027027</v>
      </c>
      <c r="W57" s="9">
        <f>'Sectoral summary'!$B56*'Seasonal demand'!$B$40+'Sectoral summary'!$C56*'Seasonal demand'!$C$40+SUM('Sectoral summary'!$D56:$F56)*'Seasonal demand'!$D$40</f>
        <v>1148.3635402447828</v>
      </c>
      <c r="X57" s="9">
        <f>'Sectoral summary'!$B56*'Seasonal demand'!$B$41+'Sectoral summary'!$C56*'Seasonal demand'!$C$41+SUM('Sectoral summary'!$D56:$F56)*'Seasonal demand'!$D$41</f>
        <v>1307.0627677873522</v>
      </c>
      <c r="Y57" s="9">
        <f>'Sectoral summary'!$B56*'Seasonal demand'!$B$42+'Sectoral summary'!$C56*'Seasonal demand'!$C$42+SUM('Sectoral summary'!$D56:$F56)*'Seasonal demand'!$D$42</f>
        <v>1682.836518594756</v>
      </c>
    </row>
    <row r="58" spans="13:25" ht="12">
      <c r="M58" s="18">
        <v>2027</v>
      </c>
      <c r="N58" s="9">
        <f>'Sectoral summary'!$B57*'Seasonal demand'!$B$31+'Sectoral summary'!$C57*'Seasonal demand'!$C$31+SUM('Sectoral summary'!$D57:$F57)*'Seasonal demand'!$D$31</f>
        <v>1816.1280436650693</v>
      </c>
      <c r="O58" s="9">
        <f>'Sectoral summary'!$B57*'Seasonal demand'!$B$32+'Sectoral summary'!$C57*'Seasonal demand'!$C$32+SUM('Sectoral summary'!$D57:$F57)*'Seasonal demand'!$D$32</f>
        <v>1615.2944838818426</v>
      </c>
      <c r="P58" s="9">
        <f>'Sectoral summary'!$B57*'Seasonal demand'!$B$33+'Sectoral summary'!$C57*'Seasonal demand'!$C$33+SUM('Sectoral summary'!$D57:$F57)*'Seasonal demand'!$D$33</f>
        <v>1455.561912507739</v>
      </c>
      <c r="Q58" s="9">
        <f>'Sectoral summary'!$B57*'Seasonal demand'!$B$34+'Sectoral summary'!$C57*'Seasonal demand'!$C$34+SUM('Sectoral summary'!$D57:$F57)*'Seasonal demand'!$D$34</f>
        <v>1272.3740308907722</v>
      </c>
      <c r="R58" s="9">
        <f>'Sectoral summary'!$B57*'Seasonal demand'!$B$35+'Sectoral summary'!$C57*'Seasonal demand'!$C$35+SUM('Sectoral summary'!$D57:$F57)*'Seasonal demand'!$D$35</f>
        <v>1158.5290883138664</v>
      </c>
      <c r="S58" s="9">
        <f>'Sectoral summary'!$B57*'Seasonal demand'!$B$36+'Sectoral summary'!$C57*'Seasonal demand'!$C$36+SUM('Sectoral summary'!$D57:$F57)*'Seasonal demand'!$D$36</f>
        <v>1063.6175378272685</v>
      </c>
      <c r="T58" s="9">
        <f>'Sectoral summary'!$B57*'Seasonal demand'!$B$37+'Sectoral summary'!$C57*'Seasonal demand'!$C$37+SUM('Sectoral summary'!$D57:$F57)*'Seasonal demand'!$D$37</f>
        <v>1066.8312497912</v>
      </c>
      <c r="U58" s="9">
        <f>'Sectoral summary'!$B57*'Seasonal demand'!$B$38+'Sectoral summary'!$C57*'Seasonal demand'!$C$38+SUM('Sectoral summary'!$D57:$F57)*'Seasonal demand'!$D$38</f>
        <v>1082.4228756889224</v>
      </c>
      <c r="V58" s="9">
        <f>'Sectoral summary'!$B57*'Seasonal demand'!$B$39+'Sectoral summary'!$C57*'Seasonal demand'!$C$39+SUM('Sectoral summary'!$D57:$F57)*'Seasonal demand'!$D$39</f>
        <v>1094.0518082959768</v>
      </c>
      <c r="W58" s="9">
        <f>'Sectoral summary'!$B57*'Seasonal demand'!$B$40+'Sectoral summary'!$C57*'Seasonal demand'!$C$40+SUM('Sectoral summary'!$D57:$F57)*'Seasonal demand'!$D$40</f>
        <v>1152.780736622932</v>
      </c>
      <c r="X58" s="9">
        <f>'Sectoral summary'!$B57*'Seasonal demand'!$B$41+'Sectoral summary'!$C57*'Seasonal demand'!$C$41+SUM('Sectoral summary'!$D57:$F57)*'Seasonal demand'!$D$41</f>
        <v>1312.3351049047833</v>
      </c>
      <c r="Y58" s="9">
        <f>'Sectoral summary'!$B57*'Seasonal demand'!$B$42+'Sectoral summary'!$C57*'Seasonal demand'!$C$42+SUM('Sectoral summary'!$D57:$F57)*'Seasonal demand'!$D$42</f>
        <v>1689.9859540091172</v>
      </c>
    </row>
    <row r="59" spans="13:25" ht="12">
      <c r="M59" s="18">
        <v>2028</v>
      </c>
      <c r="N59" s="9">
        <f>'Sectoral summary'!$B58*'Seasonal demand'!$B$31+'Sectoral summary'!$C58*'Seasonal demand'!$C$31+SUM('Sectoral summary'!$D58:$F58)*'Seasonal demand'!$D$31</f>
        <v>1823.8858503143738</v>
      </c>
      <c r="O59" s="9">
        <f>'Sectoral summary'!$B58*'Seasonal demand'!$B$32+'Sectoral summary'!$C58*'Seasonal demand'!$C$32+SUM('Sectoral summary'!$D58:$F58)*'Seasonal demand'!$D$32</f>
        <v>1622.1083138075082</v>
      </c>
      <c r="P59" s="9">
        <f>'Sectoral summary'!$B58*'Seasonal demand'!$B$33+'Sectoral summary'!$C58*'Seasonal demand'!$C$33+SUM('Sectoral summary'!$D58:$F58)*'Seasonal demand'!$D$33</f>
        <v>1461.5871839788238</v>
      </c>
      <c r="Q59" s="9">
        <f>'Sectoral summary'!$B58*'Seasonal demand'!$B$34+'Sectoral summary'!$C58*'Seasonal demand'!$C$34+SUM('Sectoral summary'!$D58:$F58)*'Seasonal demand'!$D$34</f>
        <v>1277.4920344520606</v>
      </c>
      <c r="R59" s="9">
        <f>'Sectoral summary'!$B58*'Seasonal demand'!$B$35+'Sectoral summary'!$C58*'Seasonal demand'!$C$35+SUM('Sectoral summary'!$D58:$F58)*'Seasonal demand'!$D$35</f>
        <v>1163.0796233045828</v>
      </c>
      <c r="S59" s="9">
        <f>'Sectoral summary'!$B58*'Seasonal demand'!$B$36+'Sectoral summary'!$C58*'Seasonal demand'!$C$36+SUM('Sectoral summary'!$D58:$F58)*'Seasonal demand'!$D$36</f>
        <v>1067.705204847103</v>
      </c>
      <c r="T59" s="9">
        <f>'Sectoral summary'!$B58*'Seasonal demand'!$B$37+'Sectoral summary'!$C58*'Seasonal demand'!$C$37+SUM('Sectoral summary'!$D58:$F58)*'Seasonal demand'!$D$37</f>
        <v>1070.8742263520833</v>
      </c>
      <c r="U59" s="9">
        <f>'Sectoral summary'!$B58*'Seasonal demand'!$B$38+'Sectoral summary'!$C58*'Seasonal demand'!$C$38+SUM('Sectoral summary'!$D58:$F58)*'Seasonal demand'!$D$38</f>
        <v>1086.458647764674</v>
      </c>
      <c r="V59" s="9">
        <f>'Sectoral summary'!$B58*'Seasonal demand'!$B$39+'Sectoral summary'!$C58*'Seasonal demand'!$C$39+SUM('Sectoral summary'!$D58:$F58)*'Seasonal demand'!$D$39</f>
        <v>1098.1383729094755</v>
      </c>
      <c r="W59" s="9">
        <f>'Sectoral summary'!$B58*'Seasonal demand'!$B$40+'Sectoral summary'!$C58*'Seasonal demand'!$C$40+SUM('Sectoral summary'!$D58:$F58)*'Seasonal demand'!$D$40</f>
        <v>1157.1615545430482</v>
      </c>
      <c r="X59" s="9">
        <f>'Sectoral summary'!$B58*'Seasonal demand'!$B$41+'Sectoral summary'!$C58*'Seasonal demand'!$C$41+SUM('Sectoral summary'!$D58:$F58)*'Seasonal demand'!$D$41</f>
        <v>1317.566720370471</v>
      </c>
      <c r="Y59" s="9">
        <f>'Sectoral summary'!$B58*'Seasonal demand'!$B$42+'Sectoral summary'!$C58*'Seasonal demand'!$C$42+SUM('Sectoral summary'!$D58:$F58)*'Seasonal demand'!$D$42</f>
        <v>1697.0843802262261</v>
      </c>
    </row>
    <row r="60" spans="13:25" ht="12">
      <c r="M60" s="18">
        <v>2029</v>
      </c>
      <c r="N60" s="9">
        <f>'Sectoral summary'!$B59*'Seasonal demand'!$B$31+'Sectoral summary'!$C59*'Seasonal demand'!$C$31+SUM('Sectoral summary'!$D59:$F59)*'Seasonal demand'!$D$31</f>
        <v>1831.588294638108</v>
      </c>
      <c r="O60" s="9">
        <f>'Sectoral summary'!$B59*'Seasonal demand'!$B$32+'Sectoral summary'!$C59*'Seasonal demand'!$C$32+SUM('Sectoral summary'!$D59:$F59)*'Seasonal demand'!$D$32</f>
        <v>1628.8714928953095</v>
      </c>
      <c r="P60" s="9">
        <f>'Sectoral summary'!$B59*'Seasonal demand'!$B$33+'Sectoral summary'!$C59*'Seasonal demand'!$C$33+SUM('Sectoral summary'!$D59:$F59)*'Seasonal demand'!$D$33</f>
        <v>1467.567932194931</v>
      </c>
      <c r="Q60" s="9">
        <f>'Sectoral summary'!$B59*'Seasonal demand'!$B$34+'Sectoral summary'!$C59*'Seasonal demand'!$C$34+SUM('Sectoral summary'!$D59:$F59)*'Seasonal demand'!$D$34</f>
        <v>1282.5703511635631</v>
      </c>
      <c r="R60" s="9">
        <f>'Sectoral summary'!$B59*'Seasonal demand'!$B$35+'Sectoral summary'!$C59*'Seasonal demand'!$C$35+SUM('Sectoral summary'!$D59:$F59)*'Seasonal demand'!$D$35</f>
        <v>1167.592387282613</v>
      </c>
      <c r="S60" s="9">
        <f>'Sectoral summary'!$B59*'Seasonal demand'!$B$36+'Sectoral summary'!$C59*'Seasonal demand'!$C$36+SUM('Sectoral summary'!$D59:$F59)*'Seasonal demand'!$D$36</f>
        <v>1071.759515006746</v>
      </c>
      <c r="T60" s="9">
        <f>'Sectoral summary'!$B59*'Seasonal demand'!$B$37+'Sectoral summary'!$C59*'Seasonal demand'!$C$37+SUM('Sectoral summary'!$D59:$F59)*'Seasonal demand'!$D$37</f>
        <v>1074.8818505319573</v>
      </c>
      <c r="U60" s="9">
        <f>'Sectoral summary'!$B59*'Seasonal demand'!$B$38+'Sectoral summary'!$C59*'Seasonal demand'!$C$38+SUM('Sectoral summary'!$D59:$F59)*'Seasonal demand'!$D$38</f>
        <v>1090.4606394417488</v>
      </c>
      <c r="V60" s="9">
        <f>'Sectoral summary'!$B59*'Seasonal demand'!$B$39+'Sectoral summary'!$C59*'Seasonal demand'!$C$39+SUM('Sectoral summary'!$D59:$F59)*'Seasonal demand'!$D$39</f>
        <v>1102.19044526688</v>
      </c>
      <c r="W60" s="9">
        <f>'Sectoral summary'!$B59*'Seasonal demand'!$B$40+'Sectoral summary'!$C59*'Seasonal demand'!$C$40+SUM('Sectoral summary'!$D59:$F59)*'Seasonal demand'!$D$40</f>
        <v>1161.5062423883146</v>
      </c>
      <c r="X60" s="9">
        <f>'Sectoral summary'!$B59*'Seasonal demand'!$B$41+'Sectoral summary'!$C59*'Seasonal demand'!$C$41+SUM('Sectoral summary'!$D59:$F59)*'Seasonal demand'!$D$41</f>
        <v>1322.75789222186</v>
      </c>
      <c r="Y60" s="9">
        <f>'Sectoral summary'!$B59*'Seasonal demand'!$B$42+'Sectoral summary'!$C59*'Seasonal demand'!$C$42+SUM('Sectoral summary'!$D59:$F59)*'Seasonal demand'!$D$42</f>
        <v>1704.132145524363</v>
      </c>
    </row>
    <row r="61" spans="13:25" ht="12">
      <c r="M61" s="18">
        <v>2030</v>
      </c>
      <c r="N61" s="9">
        <f>'Sectoral summary'!$B60*'Seasonal demand'!$B$31+'Sectoral summary'!$C60*'Seasonal demand'!$C$31+SUM('Sectoral summary'!$D60:$F60)*'Seasonal demand'!$D$31</f>
        <v>1839.235754822864</v>
      </c>
      <c r="O61" s="9">
        <f>'Sectoral summary'!$B60*'Seasonal demand'!$B$32+'Sectoral summary'!$C60*'Seasonal demand'!$C$32+SUM('Sectoral summary'!$D60:$F60)*'Seasonal demand'!$D$32</f>
        <v>1635.5843671471082</v>
      </c>
      <c r="P61" s="9">
        <f>'Sectoral summary'!$B60*'Seasonal demand'!$B$33+'Sectoral summary'!$C60*'Seasonal demand'!$C$33+SUM('Sectoral summary'!$D60:$F60)*'Seasonal demand'!$D$33</f>
        <v>1473.5044612996794</v>
      </c>
      <c r="Q61" s="9">
        <f>'Sectoral summary'!$B60*'Seasonal demand'!$B$34+'Sectoral summary'!$C60*'Seasonal demand'!$C$34+SUM('Sectoral summary'!$D60:$F60)*'Seasonal demand'!$D$34</f>
        <v>1287.6092521308428</v>
      </c>
      <c r="R61" s="9">
        <f>'Sectoral summary'!$B60*'Seasonal demand'!$B$35+'Sectoral summary'!$C60*'Seasonal demand'!$C$35+SUM('Sectoral summary'!$D60:$F60)*'Seasonal demand'!$D$35</f>
        <v>1172.0676382662105</v>
      </c>
      <c r="S61" s="9">
        <f>'Sectoral summary'!$B60*'Seasonal demand'!$B$36+'Sectoral summary'!$C60*'Seasonal demand'!$C$36+SUM('Sectoral summary'!$D60:$F60)*'Seasonal demand'!$D$36</f>
        <v>1075.780696170853</v>
      </c>
      <c r="T61" s="9">
        <f>'Sectoral summary'!$B60*'Seasonal demand'!$B$37+'Sectoral summary'!$C60*'Seasonal demand'!$C$37+SUM('Sectoral summary'!$D60:$F60)*'Seasonal demand'!$D$37</f>
        <v>1078.854363827116</v>
      </c>
      <c r="U61" s="9">
        <f>'Sectoral summary'!$B60*'Seasonal demand'!$B$38+'Sectoral summary'!$C60*'Seasonal demand'!$C$38+SUM('Sectoral summary'!$D60:$F60)*'Seasonal demand'!$D$38</f>
        <v>1094.429081478043</v>
      </c>
      <c r="V61" s="9">
        <f>'Sectoral summary'!$B60*'Seasonal demand'!$B$39+'Sectoral summary'!$C60*'Seasonal demand'!$C$39+SUM('Sectoral summary'!$D60:$F60)*'Seasonal demand'!$D$39</f>
        <v>1106.2082609888703</v>
      </c>
      <c r="W61" s="9">
        <f>'Sectoral summary'!$B60*'Seasonal demand'!$B$40+'Sectoral summary'!$C60*'Seasonal demand'!$C$40+SUM('Sectoral summary'!$D60:$F60)*'Seasonal demand'!$D$40</f>
        <v>1165.8150469675445</v>
      </c>
      <c r="X61" s="9">
        <f>'Sectoral summary'!$B60*'Seasonal demand'!$B$41+'Sectoral summary'!$C60*'Seasonal demand'!$C$41+SUM('Sectoral summary'!$D60:$F60)*'Seasonal demand'!$D$41</f>
        <v>1327.9088967340608</v>
      </c>
      <c r="Y61" s="9">
        <f>'Sectoral summary'!$B60*'Seasonal demand'!$B$42+'Sectoral summary'!$C60*'Seasonal demand'!$C$42+SUM('Sectoral summary'!$D60:$F60)*'Seasonal demand'!$D$42</f>
        <v>1711.1295959742552</v>
      </c>
    </row>
    <row r="62" spans="13:25" ht="12">
      <c r="M62" s="18">
        <v>2031</v>
      </c>
      <c r="N62" s="9">
        <f>'Sectoral summary'!$B61*'Seasonal demand'!$B$31+'Sectoral summary'!$C61*'Seasonal demand'!$C$31+SUM('Sectoral summary'!$D61:$F61)*'Seasonal demand'!$D$31</f>
        <v>1846.8286066574246</v>
      </c>
      <c r="O62" s="9">
        <f>'Sectoral summary'!$B61*'Seasonal demand'!$B$32+'Sectoral summary'!$C61*'Seasonal demand'!$C$32+SUM('Sectoral summary'!$D61:$F61)*'Seasonal demand'!$D$32</f>
        <v>1642.2472803710184</v>
      </c>
      <c r="P62" s="9">
        <f>'Sectoral summary'!$B61*'Seasonal demand'!$B$33+'Sectoral summary'!$C61*'Seasonal demand'!$C$33+SUM('Sectoral summary'!$D61:$F61)*'Seasonal demand'!$D$33</f>
        <v>1479.3970735083326</v>
      </c>
      <c r="Q62" s="9">
        <f>'Sectoral summary'!$B61*'Seasonal demand'!$B$34+'Sectoral summary'!$C61*'Seasonal demand'!$C$34+SUM('Sectoral summary'!$D61:$F61)*'Seasonal demand'!$D$34</f>
        <v>1292.609006740579</v>
      </c>
      <c r="R62" s="9">
        <f>'Sectoral summary'!$B61*'Seasonal demand'!$B$35+'Sectoral summary'!$C61*'Seasonal demand'!$C$35+SUM('Sectoral summary'!$D61:$F61)*'Seasonal demand'!$D$35</f>
        <v>1176.5056326377216</v>
      </c>
      <c r="S62" s="9">
        <f>'Sectoral summary'!$B61*'Seasonal demand'!$B$36+'Sectoral summary'!$C61*'Seasonal demand'!$C$36+SUM('Sectoral summary'!$D61:$F61)*'Seasonal demand'!$D$36</f>
        <v>1079.768974759355</v>
      </c>
      <c r="T62" s="9">
        <f>'Sectoral summary'!$B61*'Seasonal demand'!$B$37+'Sectoral summary'!$C61*'Seasonal demand'!$C$37+SUM('Sectoral summary'!$D61:$F61)*'Seasonal demand'!$D$37</f>
        <v>1082.7920062027015</v>
      </c>
      <c r="U62" s="9">
        <f>'Sectoral summary'!$B61*'Seasonal demand'!$B$38+'Sectoral summary'!$C61*'Seasonal demand'!$C$38+SUM('Sectoral summary'!$D61:$F61)*'Seasonal demand'!$D$38</f>
        <v>1098.3642031683855</v>
      </c>
      <c r="V62" s="9">
        <f>'Sectoral summary'!$B61*'Seasonal demand'!$B$39+'Sectoral summary'!$C61*'Seasonal demand'!$C$39+SUM('Sectoral summary'!$D61:$F61)*'Seasonal demand'!$D$39</f>
        <v>1110.1920542022253</v>
      </c>
      <c r="W62" s="9">
        <f>'Sectoral summary'!$B61*'Seasonal demand'!$B$40+'Sectoral summary'!$C61*'Seasonal demand'!$C$40+SUM('Sectoral summary'!$D61:$F61)*'Seasonal demand'!$D$40</f>
        <v>1170.0882135247145</v>
      </c>
      <c r="X62" s="9">
        <f>'Sectoral summary'!$B61*'Seasonal demand'!$B$41+'Sectoral summary'!$C61*'Seasonal demand'!$C$41+SUM('Sectoral summary'!$D61:$F61)*'Seasonal demand'!$D$41</f>
        <v>1333.0200084305236</v>
      </c>
      <c r="Y62" s="9">
        <f>'Sectoral summary'!$B61*'Seasonal demand'!$B$42+'Sectoral summary'!$C61*'Seasonal demand'!$C$42+SUM('Sectoral summary'!$D61:$F61)*'Seasonal demand'!$D$42</f>
        <v>1718.0770754524453</v>
      </c>
    </row>
    <row r="63" spans="13:25" ht="12">
      <c r="M63" s="18">
        <v>2032</v>
      </c>
      <c r="N63" s="9">
        <f>'Sectoral summary'!$B62*'Seasonal demand'!$B$31+'Sectoral summary'!$C62*'Seasonal demand'!$C$31+SUM('Sectoral summary'!$D62:$F62)*'Seasonal demand'!$D$31</f>
        <v>1854.3672235472898</v>
      </c>
      <c r="O63" s="9">
        <f>'Sectoral summary'!$B62*'Seasonal demand'!$B$32+'Sectoral summary'!$C62*'Seasonal demand'!$C$32+SUM('Sectoral summary'!$D62:$F62)*'Seasonal demand'!$D$32</f>
        <v>1648.8605741946944</v>
      </c>
      <c r="P63" s="9">
        <f>'Sectoral summary'!$B62*'Seasonal demand'!$B$33+'Sectoral summary'!$C62*'Seasonal demand'!$C$33+SUM('Sectoral summary'!$D62:$F62)*'Seasonal demand'!$D$33</f>
        <v>1485.2460691194801</v>
      </c>
      <c r="Q63" s="9">
        <f>'Sectoral summary'!$B62*'Seasonal demand'!$B$34+'Sectoral summary'!$C62*'Seasonal demand'!$C$34+SUM('Sectoral summary'!$D62:$F62)*'Seasonal demand'!$D$34</f>
        <v>1297.5698826709768</v>
      </c>
      <c r="R63" s="9">
        <f>'Sectoral summary'!$B62*'Seasonal demand'!$B$35+'Sectoral summary'!$C62*'Seasonal demand'!$C$35+SUM('Sectoral summary'!$D62:$F62)*'Seasonal demand'!$D$35</f>
        <v>1180.9066251534937</v>
      </c>
      <c r="S63" s="9">
        <f>'Sectoral summary'!$B62*'Seasonal demand'!$B$36+'Sectoral summary'!$C62*'Seasonal demand'!$C$36+SUM('Sectoral summary'!$D62:$F62)*'Seasonal demand'!$D$36</f>
        <v>1083.724575756208</v>
      </c>
      <c r="T63" s="9">
        <f>'Sectoral summary'!$B62*'Seasonal demand'!$B$37+'Sectoral summary'!$C62*'Seasonal demand'!$C$37+SUM('Sectoral summary'!$D62:$F62)*'Seasonal demand'!$D$37</f>
        <v>1086.6950161019745</v>
      </c>
      <c r="U63" s="9">
        <f>'Sectoral summary'!$B62*'Seasonal demand'!$B$38+'Sectoral summary'!$C62*'Seasonal demand'!$C$38+SUM('Sectoral summary'!$D62:$F62)*'Seasonal demand'!$D$38</f>
        <v>1102.2662323533973</v>
      </c>
      <c r="V63" s="9">
        <f>'Sectoral summary'!$B62*'Seasonal demand'!$B$39+'Sectoral summary'!$C62*'Seasonal demand'!$C$39+SUM('Sectoral summary'!$D62:$F62)*'Seasonal demand'!$D$39</f>
        <v>1114.142057548872</v>
      </c>
      <c r="W63" s="9">
        <f>'Sectoral summary'!$B62*'Seasonal demand'!$B$40+'Sectoral summary'!$C62*'Seasonal demand'!$C$40+SUM('Sectoral summary'!$D62:$F62)*'Seasonal demand'!$D$40</f>
        <v>1174.3259857484436</v>
      </c>
      <c r="X63" s="9">
        <f>'Sectoral summary'!$B62*'Seasonal demand'!$B$41+'Sectoral summary'!$C62*'Seasonal demand'!$C$41+SUM('Sectoral summary'!$D62:$F62)*'Seasonal demand'!$D$41</f>
        <v>1338.0915000936482</v>
      </c>
      <c r="Y63" s="9">
        <f>'Sectoral summary'!$B62*'Seasonal demand'!$B$42+'Sectoral summary'!$C62*'Seasonal demand'!$C$42+SUM('Sectoral summary'!$D62:$F62)*'Seasonal demand'!$D$42</f>
        <v>1724.9749256545824</v>
      </c>
    </row>
    <row r="64" spans="13:25" ht="12">
      <c r="M64" s="18">
        <v>2033</v>
      </c>
      <c r="N64" s="9">
        <f>'Sectoral summary'!$B63*'Seasonal demand'!$B$31+'Sectoral summary'!$C63*'Seasonal demand'!$C$31+SUM('Sectoral summary'!$D63:$F63)*'Seasonal demand'!$D$31</f>
        <v>1861.8519765291126</v>
      </c>
      <c r="O64" s="9">
        <f>'Sectoral summary'!$B63*'Seasonal demand'!$B$32+'Sectoral summary'!$C63*'Seasonal demand'!$C$32+SUM('Sectoral summary'!$D63:$F63)*'Seasonal demand'!$D$32</f>
        <v>1655.4245880785395</v>
      </c>
      <c r="P64" s="9">
        <f>'Sectoral summary'!$B63*'Seasonal demand'!$B$33+'Sectoral summary'!$C63*'Seasonal demand'!$C$33+SUM('Sectoral summary'!$D63:$F63)*'Seasonal demand'!$D$33</f>
        <v>1491.051746526648</v>
      </c>
      <c r="Q64" s="9">
        <f>'Sectoral summary'!$B63*'Seasonal demand'!$B$34+'Sectoral summary'!$C63*'Seasonal demand'!$C$34+SUM('Sectoral summary'!$D63:$F63)*'Seasonal demand'!$D$34</f>
        <v>1302.4921459021186</v>
      </c>
      <c r="R64" s="9">
        <f>'Sectoral summary'!$B63*'Seasonal demand'!$B$35+'Sectoral summary'!$C63*'Seasonal demand'!$C$35+SUM('Sectoral summary'!$D63:$F63)*'Seasonal demand'!$D$35</f>
        <v>1185.270868953726</v>
      </c>
      <c r="S64" s="9">
        <f>'Sectoral summary'!$B63*'Seasonal demand'!$B$36+'Sectoral summary'!$C63*'Seasonal demand'!$C$36+SUM('Sectoral summary'!$D63:$F63)*'Seasonal demand'!$D$36</f>
        <v>1087.6477227180937</v>
      </c>
      <c r="T64" s="9">
        <f>'Sectoral summary'!$B63*'Seasonal demand'!$B$37+'Sectoral summary'!$C63*'Seasonal demand'!$C$37+SUM('Sectoral summary'!$D63:$F63)*'Seasonal demand'!$D$37</f>
        <v>1090.5636304555376</v>
      </c>
      <c r="U64" s="9">
        <f>'Sectoral summary'!$B63*'Seasonal demand'!$B$38+'Sectoral summary'!$C63*'Seasonal demand'!$C$38+SUM('Sectoral summary'!$D63:$F63)*'Seasonal demand'!$D$38</f>
        <v>1106.1353954283018</v>
      </c>
      <c r="V64" s="9">
        <f>'Sectoral summary'!$B63*'Seasonal demand'!$B$39+'Sectoral summary'!$C63*'Seasonal demand'!$C$39+SUM('Sectoral summary'!$D63:$F63)*'Seasonal demand'!$D$39</f>
        <v>1118.0585021948814</v>
      </c>
      <c r="W64" s="9">
        <f>'Sectoral summary'!$B63*'Seasonal demand'!$B$40+'Sectoral summary'!$C63*'Seasonal demand'!$C$40+SUM('Sectoral summary'!$D63:$F63)*'Seasonal demand'!$D$40</f>
        <v>1178.5286057814142</v>
      </c>
      <c r="X64" s="9">
        <f>'Sectoral summary'!$B63*'Seasonal demand'!$B$41+'Sectoral summary'!$C63*'Seasonal demand'!$C$41+SUM('Sectoral summary'!$D63:$F63)*'Seasonal demand'!$D$41</f>
        <v>1343.1236427753295</v>
      </c>
      <c r="Y64" s="9">
        <f>'Sectoral summary'!$B63*'Seasonal demand'!$B$42+'Sectoral summary'!$C63*'Seasonal demand'!$C$42+SUM('Sectoral summary'!$D63:$F63)*'Seasonal demand'!$D$42</f>
        <v>1731.8234861086326</v>
      </c>
    </row>
    <row r="65" spans="13:25" ht="12">
      <c r="M65" s="18">
        <v>2034</v>
      </c>
      <c r="N65" s="9">
        <f>'Sectoral summary'!$B64*'Seasonal demand'!$B$31+'Sectoral summary'!$C64*'Seasonal demand'!$C$31+SUM('Sectoral summary'!$D64:$F64)*'Seasonal demand'!$D$31</f>
        <v>1869.2832342850536</v>
      </c>
      <c r="O65" s="9">
        <f>'Sectoral summary'!$B64*'Seasonal demand'!$B$32+'Sectoral summary'!$C64*'Seasonal demand'!$C$32+SUM('Sectoral summary'!$D64:$F64)*'Seasonal demand'!$D$32</f>
        <v>1661.939659328838</v>
      </c>
      <c r="P65" s="9">
        <f>'Sectoral summary'!$B64*'Seasonal demand'!$B$33+'Sectoral summary'!$C64*'Seasonal demand'!$C$33+SUM('Sectoral summary'!$D64:$F64)*'Seasonal demand'!$D$33</f>
        <v>1496.8144022298409</v>
      </c>
      <c r="Q65" s="9">
        <f>'Sectoral summary'!$B64*'Seasonal demand'!$B$34+'Sectoral summary'!$C64*'Seasonal demand'!$C$34+SUM('Sectoral summary'!$D64:$F64)*'Seasonal demand'!$D$34</f>
        <v>1307.3760607262532</v>
      </c>
      <c r="R65" s="9">
        <f>'Sectoral summary'!$B64*'Seasonal demand'!$B$35+'Sectoral summary'!$C64*'Seasonal demand'!$C$35+SUM('Sectoral summary'!$D64:$F64)*'Seasonal demand'!$D$35</f>
        <v>1189.5986155722626</v>
      </c>
      <c r="S65" s="9">
        <f>'Sectoral summary'!$B64*'Seasonal demand'!$B$36+'Sectoral summary'!$C64*'Seasonal demand'!$C$36+SUM('Sectoral summary'!$D64:$F64)*'Seasonal demand'!$D$36</f>
        <v>1091.538637783066</v>
      </c>
      <c r="T65" s="9">
        <f>'Sectoral summary'!$B64*'Seasonal demand'!$B$37+'Sectoral summary'!$C64*'Seasonal demand'!$C$37+SUM('Sectoral summary'!$D64:$F64)*'Seasonal demand'!$D$37</f>
        <v>1094.3980846904988</v>
      </c>
      <c r="U65" s="9">
        <f>'Sectoral summary'!$B64*'Seasonal demand'!$B$38+'Sectoral summary'!$C64*'Seasonal demand'!$C$38+SUM('Sectoral summary'!$D64:$F64)*'Seasonal demand'!$D$38</f>
        <v>1109.9719173516826</v>
      </c>
      <c r="V65" s="9">
        <f>'Sectoral summary'!$B64*'Seasonal demand'!$B$39+'Sectoral summary'!$C64*'Seasonal demand'!$C$39+SUM('Sectoral summary'!$D64:$F64)*'Seasonal demand'!$D$39</f>
        <v>1121.9416178394094</v>
      </c>
      <c r="W65" s="9">
        <f>'Sectoral summary'!$B64*'Seasonal demand'!$B$40+'Sectoral summary'!$C64*'Seasonal demand'!$C$40+SUM('Sectoral summary'!$D64:$F64)*'Seasonal demand'!$D$40</f>
        <v>1182.6963142297411</v>
      </c>
      <c r="X65" s="9">
        <f>'Sectoral summary'!$B64*'Seasonal demand'!$B$41+'Sectoral summary'!$C64*'Seasonal demand'!$C$41+SUM('Sectoral summary'!$D64:$F64)*'Seasonal demand'!$D$41</f>
        <v>1348.1167058074457</v>
      </c>
      <c r="Y65" s="9">
        <f>'Sectoral summary'!$B64*'Seasonal demand'!$B$42+'Sectoral summary'!$C64*'Seasonal demand'!$C$42+SUM('Sectoral summary'!$D64:$F64)*'Seasonal demand'!$D$42</f>
        <v>1738.6230941880149</v>
      </c>
    </row>
    <row r="66" spans="13:25" ht="12">
      <c r="M66" s="18">
        <v>2035</v>
      </c>
      <c r="N66" s="9">
        <f>'Sectoral summary'!$B65*'Seasonal demand'!$B$31+'Sectoral summary'!$C65*'Seasonal demand'!$C$31+SUM('Sectoral summary'!$D65:$F65)*'Seasonal demand'!$D$31</f>
        <v>1876.661363157049</v>
      </c>
      <c r="O66" s="9">
        <f>'Sectoral summary'!$B65*'Seasonal demand'!$B$32+'Sectoral summary'!$C65*'Seasonal demand'!$C$32+SUM('Sectoral summary'!$D65:$F65)*'Seasonal demand'!$D$32</f>
        <v>1668.4061231108092</v>
      </c>
      <c r="P66" s="9">
        <f>'Sectoral summary'!$B65*'Seasonal demand'!$B$33+'Sectoral summary'!$C65*'Seasonal demand'!$C$33+SUM('Sectoral summary'!$D65:$F65)*'Seasonal demand'!$D$33</f>
        <v>1502.5343308470194</v>
      </c>
      <c r="Q66" s="9">
        <f>'Sectoral summary'!$B65*'Seasonal demand'!$B$34+'Sectoral summary'!$C65*'Seasonal demand'!$C$34+SUM('Sectoral summary'!$D65:$F65)*'Seasonal demand'!$D$34</f>
        <v>1312.2218897580242</v>
      </c>
      <c r="R66" s="9">
        <f>'Sectoral summary'!$B65*'Seasonal demand'!$B$35+'Sectoral summary'!$C65*'Seasonal demand'!$C$35+SUM('Sectoral summary'!$D65:$F65)*'Seasonal demand'!$D$35</f>
        <v>1193.8901149463268</v>
      </c>
      <c r="S66" s="9">
        <f>'Sectoral summary'!$B65*'Seasonal demand'!$B$36+'Sectoral summary'!$C65*'Seasonal demand'!$C$36+SUM('Sectoral summary'!$D65:$F65)*'Seasonal demand'!$D$36</f>
        <v>1095.3975416791495</v>
      </c>
      <c r="T66" s="9">
        <f>'Sectoral summary'!$B65*'Seasonal demand'!$B$37+'Sectoral summary'!$C65*'Seasonal demand'!$C$37+SUM('Sectoral summary'!$D65:$F65)*'Seasonal demand'!$D$37</f>
        <v>1098.1986127395835</v>
      </c>
      <c r="U66" s="9">
        <f>'Sectoral summary'!$B65*'Seasonal demand'!$B$38+'Sectoral summary'!$C65*'Seasonal demand'!$C$38+SUM('Sectoral summary'!$D65:$F65)*'Seasonal demand'!$D$38</f>
        <v>1113.776021654191</v>
      </c>
      <c r="V66" s="9">
        <f>'Sectoral summary'!$B65*'Seasonal demand'!$B$39+'Sectoral summary'!$C65*'Seasonal demand'!$C$39+SUM('Sectoral summary'!$D65:$F65)*'Seasonal demand'!$D$39</f>
        <v>1125.7916327235894</v>
      </c>
      <c r="W66" s="9">
        <f>'Sectoral summary'!$B65*'Seasonal demand'!$B$40+'Sectoral summary'!$C65*'Seasonal demand'!$C$40+SUM('Sectoral summary'!$D65:$F65)*'Seasonal demand'!$D$40</f>
        <v>1186.8293501722826</v>
      </c>
      <c r="X66" s="9">
        <f>'Sectoral summary'!$B65*'Seasonal demand'!$B$41+'Sectoral summary'!$C65*'Seasonal demand'!$C$41+SUM('Sectoral summary'!$D65:$F65)*'Seasonal demand'!$D$41</f>
        <v>1353.0709568122797</v>
      </c>
      <c r="Y66" s="9">
        <f>'Sectoral summary'!$B65*'Seasonal demand'!$B$42+'Sectoral summary'!$C65*'Seasonal demand'!$C$42+SUM('Sectoral summary'!$D65:$F65)*'Seasonal demand'!$D$42</f>
        <v>1745.3740851246575</v>
      </c>
    </row>
    <row r="67" spans="13:25" ht="12">
      <c r="M67" s="18">
        <v>2036</v>
      </c>
      <c r="N67" s="9">
        <f>'Sectoral summary'!$B66*'Seasonal demand'!$B$31+'Sectoral summary'!$C66*'Seasonal demand'!$C$31+SUM('Sectoral summary'!$D66:$F66)*'Seasonal demand'!$D$31</f>
        <v>1883.9867271609965</v>
      </c>
      <c r="O67" s="9">
        <f>'Sectoral summary'!$B66*'Seasonal demand'!$B$32+'Sectoral summary'!$C66*'Seasonal demand'!$C$32+SUM('Sectoral summary'!$D66:$F66)*'Seasonal demand'!$D$32</f>
        <v>1674.8243124615876</v>
      </c>
      <c r="P67" s="9">
        <f>'Sectoral summary'!$B66*'Seasonal demand'!$B$33+'Sectoral summary'!$C66*'Seasonal demand'!$C$33+SUM('Sectoral summary'!$D66:$F66)*'Seasonal demand'!$D$33</f>
        <v>1508.2118251255074</v>
      </c>
      <c r="Q67" s="9">
        <f>'Sectoral summary'!$B66*'Seasonal demand'!$B$34+'Sectoral summary'!$C66*'Seasonal demand'!$C$34+SUM('Sectoral summary'!$D66:$F66)*'Seasonal demand'!$D$34</f>
        <v>1317.0298939446388</v>
      </c>
      <c r="R67" s="9">
        <f>'Sectoral summary'!$B66*'Seasonal demand'!$B$35+'Sectoral summary'!$C66*'Seasonal demand'!$C$35+SUM('Sectoral summary'!$D66:$F66)*'Seasonal demand'!$D$35</f>
        <v>1198.1456154261994</v>
      </c>
      <c r="S67" s="9">
        <f>'Sectoral summary'!$B66*'Seasonal demand'!$B$36+'Sectoral summary'!$C66*'Seasonal demand'!$C$36+SUM('Sectoral summary'!$D66:$F66)*'Seasonal demand'!$D$36</f>
        <v>1099.2246537328856</v>
      </c>
      <c r="T67" s="9">
        <f>'Sectoral summary'!$B66*'Seasonal demand'!$B$37+'Sectoral summary'!$C66*'Seasonal demand'!$C$37+SUM('Sectoral summary'!$D66:$F66)*'Seasonal demand'!$D$37</f>
        <v>1101.9654470501932</v>
      </c>
      <c r="U67" s="9">
        <f>'Sectoral summary'!$B66*'Seasonal demand'!$B$38+'Sectoral summary'!$C66*'Seasonal demand'!$C$38+SUM('Sectoral summary'!$D66:$F66)*'Seasonal demand'!$D$38</f>
        <v>1117.5479304471999</v>
      </c>
      <c r="V67" s="9">
        <f>'Sectoral summary'!$B66*'Seasonal demand'!$B$39+'Sectoral summary'!$C66*'Seasonal demand'!$C$39+SUM('Sectoral summary'!$D66:$F66)*'Seasonal demand'!$D$39</f>
        <v>1129.6087736393672</v>
      </c>
      <c r="W67" s="9">
        <f>'Sectoral summary'!$B66*'Seasonal demand'!$B$40+'Sectoral summary'!$C66*'Seasonal demand'!$C$40+SUM('Sectoral summary'!$D66:$F66)*'Seasonal demand'!$D$40</f>
        <v>1190.927951169898</v>
      </c>
      <c r="X67" s="9">
        <f>'Sectoral summary'!$B66*'Seasonal demand'!$B$41+'Sectoral summary'!$C66*'Seasonal demand'!$C$41+SUM('Sectoral summary'!$D66:$F66)*'Seasonal demand'!$D$41</f>
        <v>1357.9866617128832</v>
      </c>
      <c r="Y67" s="9">
        <f>'Sectoral summary'!$B66*'Seasonal demand'!$B$42+'Sectoral summary'!$C66*'Seasonal demand'!$C$42+SUM('Sectoral summary'!$D66:$F66)*'Seasonal demand'!$D$42</f>
        <v>1752.0767920219794</v>
      </c>
    </row>
    <row r="68" spans="13:25" ht="12">
      <c r="M68" s="18">
        <v>2037</v>
      </c>
      <c r="N68" s="9">
        <f>'Sectoral summary'!$B67*'Seasonal demand'!$B$31+'Sectoral summary'!$C67*'Seasonal demand'!$C$31+SUM('Sectoral summary'!$D67:$F67)*'Seasonal demand'!$D$31</f>
        <v>1891.2596880008564</v>
      </c>
      <c r="O68" s="9">
        <f>'Sectoral summary'!$B67*'Seasonal demand'!$B$32+'Sectoral summary'!$C67*'Seasonal demand'!$C$32+SUM('Sectoral summary'!$D67:$F67)*'Seasonal demand'!$D$32</f>
        <v>1681.194558303121</v>
      </c>
      <c r="P68" s="9">
        <f>'Sectoral summary'!$B67*'Seasonal demand'!$B$33+'Sectoral summary'!$C67*'Seasonal demand'!$C$33+SUM('Sectoral summary'!$D67:$F67)*'Seasonal demand'!$D$33</f>
        <v>1513.8471759533313</v>
      </c>
      <c r="Q68" s="9">
        <f>'Sectoral summary'!$B67*'Seasonal demand'!$B$34+'Sectoral summary'!$C67*'Seasonal demand'!$C$34+SUM('Sectoral summary'!$D67:$F67)*'Seasonal demand'!$D$34</f>
        <v>1321.8003325759773</v>
      </c>
      <c r="R68" s="9">
        <f>'Sectoral summary'!$B67*'Seasonal demand'!$B$35+'Sectoral summary'!$C67*'Seasonal demand'!$C$35+SUM('Sectoral summary'!$D67:$F67)*'Seasonal demand'!$D$35</f>
        <v>1202.3653637848383</v>
      </c>
      <c r="S68" s="9">
        <f>'Sectoral summary'!$B67*'Seasonal demand'!$B$36+'Sectoral summary'!$C67*'Seasonal demand'!$C$36+SUM('Sectoral summary'!$D67:$F67)*'Seasonal demand'!$D$36</f>
        <v>1103.0201918778298</v>
      </c>
      <c r="T68" s="9">
        <f>'Sectoral summary'!$B67*'Seasonal demand'!$B$37+'Sectoral summary'!$C67*'Seasonal demand'!$C$37+SUM('Sectoral summary'!$D67:$F67)*'Seasonal demand'!$D$37</f>
        <v>1105.6988185934094</v>
      </c>
      <c r="U68" s="9">
        <f>'Sectoral summary'!$B67*'Seasonal demand'!$B$38+'Sectoral summary'!$C67*'Seasonal demand'!$C$38+SUM('Sectoral summary'!$D67:$F67)*'Seasonal demand'!$D$38</f>
        <v>1121.2878644314087</v>
      </c>
      <c r="V68" s="9">
        <f>'Sectoral summary'!$B67*'Seasonal demand'!$B$39+'Sectoral summary'!$C67*'Seasonal demand'!$C$39+SUM('Sectoral summary'!$D67:$F67)*'Seasonal demand'!$D$39</f>
        <v>1133.393265938288</v>
      </c>
      <c r="W68" s="9">
        <f>'Sectoral summary'!$B67*'Seasonal demand'!$B$40+'Sectoral summary'!$C67*'Seasonal demand'!$C$40+SUM('Sectoral summary'!$D67:$F67)*'Seasonal demand'!$D$40</f>
        <v>1194.99235327465</v>
      </c>
      <c r="X68" s="9">
        <f>'Sectoral summary'!$B67*'Seasonal demand'!$B$41+'Sectoral summary'!$C67*'Seasonal demand'!$C$41+SUM('Sectoral summary'!$D67:$F67)*'Seasonal demand'!$D$41</f>
        <v>1362.864084743378</v>
      </c>
      <c r="Y68" s="9">
        <f>'Sectoral summary'!$B67*'Seasonal demand'!$B$42+'Sectoral summary'!$C67*'Seasonal demand'!$C$42+SUM('Sectoral summary'!$D67:$F67)*'Seasonal demand'!$D$42</f>
        <v>1758.7315458677922</v>
      </c>
    </row>
    <row r="69" spans="13:25" ht="12">
      <c r="M69" s="18">
        <v>2038</v>
      </c>
      <c r="N69" s="9">
        <f>'Sectoral summary'!$B68*'Seasonal demand'!$B$31+'Sectoral summary'!$C68*'Seasonal demand'!$C$31+SUM('Sectoral summary'!$D68:$F68)*'Seasonal demand'!$D$31</f>
        <v>1898.4806050826724</v>
      </c>
      <c r="O69" s="9">
        <f>'Sectoral summary'!$B68*'Seasonal demand'!$B$32+'Sectoral summary'!$C68*'Seasonal demand'!$C$32+SUM('Sectoral summary'!$D68:$F68)*'Seasonal demand'!$D$32</f>
        <v>1687.5171894550003</v>
      </c>
      <c r="P69" s="9">
        <f>'Sectoral summary'!$B68*'Seasonal demand'!$B$33+'Sectoral summary'!$C68*'Seasonal demand'!$C$33+SUM('Sectoral summary'!$D68:$F68)*'Seasonal demand'!$D$33</f>
        <v>1519.4406723704974</v>
      </c>
      <c r="Q69" s="9">
        <f>'Sectoral summary'!$B68*'Seasonal demand'!$B$34+'Sectoral summary'!$C68*'Seasonal demand'!$C$34+SUM('Sectoral summary'!$D68:$F68)*'Seasonal demand'!$D$34</f>
        <v>1326.5334632946422</v>
      </c>
      <c r="R69" s="9">
        <f>'Sectoral summary'!$B68*'Seasonal demand'!$B$35+'Sectoral summary'!$C68*'Seasonal demand'!$C$35+SUM('Sectoral summary'!$D68:$F68)*'Seasonal demand'!$D$35</f>
        <v>1206.5496052274466</v>
      </c>
      <c r="S69" s="9">
        <f>'Sectoral summary'!$B68*'Seasonal demand'!$B$36+'Sectoral summary'!$C68*'Seasonal demand'!$C$36+SUM('Sectoral summary'!$D68:$F68)*'Seasonal demand'!$D$36</f>
        <v>1106.7843726629985</v>
      </c>
      <c r="T69" s="9">
        <f>'Sectoral summary'!$B68*'Seasonal demand'!$B$37+'Sectoral summary'!$C68*'Seasonal demand'!$C$37+SUM('Sectoral summary'!$D68:$F68)*'Seasonal demand'!$D$37</f>
        <v>1109.398956872947</v>
      </c>
      <c r="U69" s="9">
        <f>'Sectoral summary'!$B68*'Seasonal demand'!$B$38+'Sectoral summary'!$C68*'Seasonal demand'!$C$38+SUM('Sectoral summary'!$D68:$F68)*'Seasonal demand'!$D$38</f>
        <v>1124.9960429053983</v>
      </c>
      <c r="V69" s="9">
        <f>'Sectoral summary'!$B68*'Seasonal demand'!$B$39+'Sectoral summary'!$C68*'Seasonal demand'!$C$39+SUM('Sectoral summary'!$D68:$F68)*'Seasonal demand'!$D$39</f>
        <v>1137.1453335402325</v>
      </c>
      <c r="W69" s="9">
        <f>'Sectoral summary'!$B68*'Seasonal demand'!$B$40+'Sectoral summary'!$C68*'Seasonal demand'!$C$40+SUM('Sectoral summary'!$D68:$F68)*'Seasonal demand'!$D$40</f>
        <v>1199.0227910389553</v>
      </c>
      <c r="X69" s="9">
        <f>'Sectoral summary'!$B68*'Seasonal demand'!$B$41+'Sectoral summary'!$C68*'Seasonal demand'!$C$41+SUM('Sectoral summary'!$D68:$F68)*'Seasonal demand'!$D$41</f>
        <v>1367.7034884591976</v>
      </c>
      <c r="Y69" s="9">
        <f>'Sectoral summary'!$B68*'Seasonal demand'!$B$42+'Sectoral summary'!$C68*'Seasonal demand'!$C$42+SUM('Sectoral summary'!$D68:$F68)*'Seasonal demand'!$D$42</f>
        <v>1765.3386755471322</v>
      </c>
    </row>
    <row r="70" spans="13:25" ht="12">
      <c r="M70" s="18">
        <v>2039</v>
      </c>
      <c r="N70" s="9">
        <f>'Sectoral summary'!$B69*'Seasonal demand'!$B$31+'Sectoral summary'!$C69*'Seasonal demand'!$C$31+SUM('Sectoral summary'!$D69:$F69)*'Seasonal demand'!$D$31</f>
        <v>1905.6498355285053</v>
      </c>
      <c r="O70" s="9">
        <f>'Sectoral summary'!$B69*'Seasonal demand'!$B$32+'Sectoral summary'!$C69*'Seasonal demand'!$C$32+SUM('Sectoral summary'!$D69:$F69)*'Seasonal demand'!$D$32</f>
        <v>1693.7925326472073</v>
      </c>
      <c r="P70" s="9">
        <f>'Sectoral summary'!$B69*'Seasonal demand'!$B$33+'Sectoral summary'!$C69*'Seasonal demand'!$C$33+SUM('Sectoral summary'!$D69:$F69)*'Seasonal demand'!$D$33</f>
        <v>1524.992601580197</v>
      </c>
      <c r="Q70" s="9">
        <f>'Sectoral summary'!$B69*'Seasonal demand'!$B$34+'Sectoral summary'!$C69*'Seasonal demand'!$C$34+SUM('Sectoral summary'!$D69:$F69)*'Seasonal demand'!$D$34</f>
        <v>1331.2295421059484</v>
      </c>
      <c r="R70" s="9">
        <f>'Sectoral summary'!$B69*'Seasonal demand'!$B$35+'Sectoral summary'!$C69*'Seasonal demand'!$C$35+SUM('Sectoral summary'!$D69:$F69)*'Seasonal demand'!$D$35</f>
        <v>1210.6985834009756</v>
      </c>
      <c r="S70" s="9">
        <f>'Sectoral summary'!$B69*'Seasonal demand'!$B$36+'Sectoral summary'!$C69*'Seasonal demand'!$C$36+SUM('Sectoral summary'!$D69:$F69)*'Seasonal demand'!$D$36</f>
        <v>1110.517411261265</v>
      </c>
      <c r="T70" s="9">
        <f>'Sectoral summary'!$B69*'Seasonal demand'!$B$37+'Sectoral summary'!$C69*'Seasonal demand'!$C$37+SUM('Sectoral summary'!$D69:$F69)*'Seasonal demand'!$D$37</f>
        <v>1113.0660899340528</v>
      </c>
      <c r="U70" s="9">
        <f>'Sectoral summary'!$B69*'Seasonal demand'!$B$38+'Sectoral summary'!$C69*'Seasonal demand'!$C$38+SUM('Sectoral summary'!$D69:$F69)*'Seasonal demand'!$D$38</f>
        <v>1128.6726837741337</v>
      </c>
      <c r="V70" s="9">
        <f>'Sectoral summary'!$B69*'Seasonal demand'!$B$39+'Sectoral summary'!$C69*'Seasonal demand'!$C$39+SUM('Sectoral summary'!$D69:$F69)*'Seasonal demand'!$D$39</f>
        <v>1140.8651989420962</v>
      </c>
      <c r="W70" s="9">
        <f>'Sectoral summary'!$B69*'Seasonal demand'!$B$40+'Sectoral summary'!$C69*'Seasonal demand'!$C$40+SUM('Sectoral summary'!$D69:$F69)*'Seasonal demand'!$D$40</f>
        <v>1203.0194975246782</v>
      </c>
      <c r="X70" s="9">
        <f>'Sectoral summary'!$B69*'Seasonal demand'!$B$41+'Sectoral summary'!$C69*'Seasonal demand'!$C$41+SUM('Sectoral summary'!$D69:$F69)*'Seasonal demand'!$D$41</f>
        <v>1372.5051337472673</v>
      </c>
      <c r="Y70" s="9">
        <f>'Sectoral summary'!$B69*'Seasonal demand'!$B$42+'Sectoral summary'!$C69*'Seasonal demand'!$C$42+SUM('Sectoral summary'!$D69:$F69)*'Seasonal demand'!$D$42</f>
        <v>1771.8985078550106</v>
      </c>
    </row>
    <row r="71" spans="13:25" ht="12">
      <c r="M71" s="18">
        <v>2040</v>
      </c>
      <c r="N71" s="9">
        <f>'Sectoral summary'!$B70*'Seasonal demand'!$B$31+'Sectoral summary'!$C70*'Seasonal demand'!$C$31+SUM('Sectoral summary'!$D70:$F70)*'Seasonal demand'!$D$31</f>
        <v>1912.7677341902902</v>
      </c>
      <c r="O71" s="9">
        <f>'Sectoral summary'!$B70*'Seasonal demand'!$B$32+'Sectoral summary'!$C70*'Seasonal demand'!$C$32+SUM('Sectoral summary'!$D70:$F70)*'Seasonal demand'!$D$32</f>
        <v>1700.020912532791</v>
      </c>
      <c r="P71" s="9">
        <f>'Sectoral summary'!$B70*'Seasonal demand'!$B$33+'Sectoral summary'!$C70*'Seasonal demand'!$C$33+SUM('Sectoral summary'!$D70:$F70)*'Seasonal demand'!$D$33</f>
        <v>1530.5032489599498</v>
      </c>
      <c r="Q71" s="9">
        <f>'Sectoral summary'!$B70*'Seasonal demand'!$B$34+'Sectoral summary'!$C70*'Seasonal demand'!$C$34+SUM('Sectoral summary'!$D70:$F70)*'Seasonal demand'!$D$34</f>
        <v>1335.8888233878556</v>
      </c>
      <c r="R71" s="9">
        <f>'Sectoral summary'!$B70*'Seasonal demand'!$B$35+'Sectoral summary'!$C70*'Seasonal demand'!$C$35+SUM('Sectoral summary'!$D70:$F70)*'Seasonal demand'!$D$35</f>
        <v>1214.8125404035818</v>
      </c>
      <c r="S71" s="9">
        <f>'Sectoral summary'!$B70*'Seasonal demand'!$B$36+'Sectoral summary'!$C70*'Seasonal demand'!$C$36+SUM('Sectoral summary'!$D70:$F70)*'Seasonal demand'!$D$36</f>
        <v>1114.2195214777075</v>
      </c>
      <c r="T71" s="9">
        <f>'Sectoral summary'!$B70*'Seasonal demand'!$B$37+'Sectoral summary'!$C70*'Seasonal demand'!$C$37+SUM('Sectoral summary'!$D70:$F70)*'Seasonal demand'!$D$37</f>
        <v>1116.700444372352</v>
      </c>
      <c r="U71" s="9">
        <f>'Sectoral summary'!$B70*'Seasonal demand'!$B$38+'Sectoral summary'!$C70*'Seasonal demand'!$C$38+SUM('Sectoral summary'!$D70:$F70)*'Seasonal demand'!$D$38</f>
        <v>1132.3180035574178</v>
      </c>
      <c r="V71" s="9">
        <f>'Sectoral summary'!$B70*'Seasonal demand'!$B$39+'Sectoral summary'!$C70*'Seasonal demand'!$C$39+SUM('Sectoral summary'!$D70:$F70)*'Seasonal demand'!$D$39</f>
        <v>1144.5530832264235</v>
      </c>
      <c r="W71" s="9">
        <f>'Sectoral summary'!$B70*'Seasonal demand'!$B$40+'Sectoral summary'!$C70*'Seasonal demand'!$C$40+SUM('Sectoral summary'!$D70:$F70)*'Seasonal demand'!$D$40</f>
        <v>1206.9827043121725</v>
      </c>
      <c r="X71" s="9">
        <f>'Sectoral summary'!$B70*'Seasonal demand'!$B$41+'Sectoral summary'!$C70*'Seasonal demand'!$C$41+SUM('Sectoral summary'!$D70:$F70)*'Seasonal demand'!$D$41</f>
        <v>1377.2692798361263</v>
      </c>
      <c r="Y71" s="9">
        <f>'Sectoral summary'!$B70*'Seasonal demand'!$B$42+'Sectoral summary'!$C70*'Seasonal demand'!$C$42+SUM('Sectoral summary'!$D70:$F70)*'Seasonal demand'!$D$42</f>
        <v>1778.4113675090932</v>
      </c>
    </row>
    <row r="72" spans="13:25" ht="12">
      <c r="M72" s="18">
        <v>2041</v>
      </c>
      <c r="N72" s="9">
        <f>'Sectoral summary'!$B71*'Seasonal demand'!$B$31+'Sectoral summary'!$C71*'Seasonal demand'!$C$31+SUM('Sectoral summary'!$D71:$F71)*'Seasonal demand'!$D$31</f>
        <v>1919.834653663609</v>
      </c>
      <c r="O72" s="9">
        <f>'Sectoral summary'!$B71*'Seasonal demand'!$B$32+'Sectoral summary'!$C71*'Seasonal demand'!$C$32+SUM('Sectoral summary'!$D71:$F71)*'Seasonal demand'!$D$32</f>
        <v>1706.2026517004704</v>
      </c>
      <c r="P72" s="9">
        <f>'Sectoral summary'!$B71*'Seasonal demand'!$B$33+'Sectoral summary'!$C71*'Seasonal demand'!$C$33+SUM('Sectoral summary'!$D71:$F71)*'Seasonal demand'!$D$33</f>
        <v>1535.972898072682</v>
      </c>
      <c r="Q72" s="9">
        <f>'Sectoral summary'!$B71*'Seasonal demand'!$B$34+'Sectoral summary'!$C71*'Seasonal demand'!$C$34+SUM('Sectoral summary'!$D71:$F71)*'Seasonal demand'!$D$34</f>
        <v>1340.5115599008432</v>
      </c>
      <c r="R72" s="9">
        <f>'Sectoral summary'!$B71*'Seasonal demand'!$B$35+'Sectoral summary'!$C71*'Seasonal demand'!$C$35+SUM('Sectoral summary'!$D71:$F71)*'Seasonal demand'!$D$35</f>
        <v>1218.8917167940222</v>
      </c>
      <c r="S72" s="9">
        <f>'Sectoral summary'!$B71*'Seasonal demand'!$B$36+'Sectoral summary'!$C71*'Seasonal demand'!$C$36+SUM('Sectoral summary'!$D71:$F71)*'Seasonal demand'!$D$36</f>
        <v>1117.8909157579096</v>
      </c>
      <c r="T72" s="9">
        <f>'Sectoral summary'!$B71*'Seasonal demand'!$B$37+'Sectoral summary'!$C71*'Seasonal demand'!$C$37+SUM('Sectoral summary'!$D71:$F71)*'Seasonal demand'!$D$37</f>
        <v>1120.302245342645</v>
      </c>
      <c r="U72" s="9">
        <f>'Sectoral summary'!$B71*'Seasonal demand'!$B$38+'Sectoral summary'!$C71*'Seasonal demand'!$C$38+SUM('Sectoral summary'!$D71:$F71)*'Seasonal demand'!$D$38</f>
        <v>1135.9322173982966</v>
      </c>
      <c r="V72" s="9">
        <f>'Sectoral summary'!$B71*'Seasonal demand'!$B$39+'Sectoral summary'!$C71*'Seasonal demand'!$C$39+SUM('Sectoral summary'!$D71:$F71)*'Seasonal demand'!$D$39</f>
        <v>1148.2092060699892</v>
      </c>
      <c r="W72" s="9">
        <f>'Sectoral summary'!$B71*'Seasonal demand'!$B$40+'Sectoral summary'!$C71*'Seasonal demand'!$C$40+SUM('Sectoral summary'!$D71:$F71)*'Seasonal demand'!$D$40</f>
        <v>1210.9126415092717</v>
      </c>
      <c r="X72" s="9">
        <f>'Sectoral summary'!$B71*'Seasonal demand'!$B$41+'Sectoral summary'!$C71*'Seasonal demand'!$C$41+SUM('Sectoral summary'!$D71:$F71)*'Seasonal demand'!$D$41</f>
        <v>1381.99618430599</v>
      </c>
      <c r="Y72" s="9">
        <f>'Sectoral summary'!$B71*'Seasonal demand'!$B$42+'Sectoral summary'!$C71*'Seasonal demand'!$C$42+SUM('Sectoral summary'!$D71:$F71)*'Seasonal demand'!$D$42</f>
        <v>1784.8775771623036</v>
      </c>
    </row>
    <row r="73" spans="13:25" ht="12">
      <c r="M73" s="18">
        <v>2042</v>
      </c>
      <c r="N73" s="9">
        <f>'Sectoral summary'!$B72*'Seasonal demand'!$B$31+'Sectoral summary'!$C72*'Seasonal demand'!$C$31+SUM('Sectoral summary'!$D72:$F72)*'Seasonal demand'!$D$31</f>
        <v>1926.8509443013818</v>
      </c>
      <c r="O73" s="9">
        <f>'Sectoral summary'!$B72*'Seasonal demand'!$B$32+'Sectoral summary'!$C72*'Seasonal demand'!$C$32+SUM('Sectoral summary'!$D72:$F72)*'Seasonal demand'!$D$32</f>
        <v>1712.3380706871576</v>
      </c>
      <c r="P73" s="9">
        <f>'Sectoral summary'!$B72*'Seasonal demand'!$B$33+'Sectoral summary'!$C72*'Seasonal demand'!$C$33+SUM('Sectoral summary'!$D72:$F72)*'Seasonal demand'!$D$33</f>
        <v>1541.4018306777343</v>
      </c>
      <c r="Q73" s="9">
        <f>'Sectoral summary'!$B72*'Seasonal demand'!$B$34+'Sectoral summary'!$C72*'Seasonal demand'!$C$34+SUM('Sectoral summary'!$D72:$F72)*'Seasonal demand'!$D$34</f>
        <v>1345.0980027977212</v>
      </c>
      <c r="R73" s="9">
        <f>'Sectoral summary'!$B72*'Seasonal demand'!$B$35+'Sectoral summary'!$C72*'Seasonal demand'!$C$35+SUM('Sectoral summary'!$D72:$F72)*'Seasonal demand'!$D$35</f>
        <v>1222.9363516009935</v>
      </c>
      <c r="S73" s="9">
        <f>'Sectoral summary'!$B72*'Seasonal demand'!$B$36+'Sectoral summary'!$C72*'Seasonal demand'!$C$36+SUM('Sectoral summary'!$D72:$F72)*'Seasonal demand'!$D$36</f>
        <v>1121.5318051962072</v>
      </c>
      <c r="T73" s="9">
        <f>'Sectoral summary'!$B72*'Seasonal demand'!$B$37+'Sectoral summary'!$C72*'Seasonal demand'!$C$37+SUM('Sectoral summary'!$D72:$F72)*'Seasonal demand'!$D$37</f>
        <v>1123.871716567649</v>
      </c>
      <c r="U73" s="9">
        <f>'Sectoral summary'!$B72*'Seasonal demand'!$B$38+'Sectoral summary'!$C72*'Seasonal demand'!$C$38+SUM('Sectoral summary'!$D72:$F72)*'Seasonal demand'!$D$38</f>
        <v>1139.515539071411</v>
      </c>
      <c r="V73" s="9">
        <f>'Sectoral summary'!$B72*'Seasonal demand'!$B$39+'Sectoral summary'!$C72*'Seasonal demand'!$C$39+SUM('Sectoral summary'!$D72:$F72)*'Seasonal demand'!$D$39</f>
        <v>1151.8337857523272</v>
      </c>
      <c r="W73" s="9">
        <f>'Sectoral summary'!$B72*'Seasonal demand'!$B$40+'Sectoral summary'!$C72*'Seasonal demand'!$C$40+SUM('Sectoral summary'!$D72:$F72)*'Seasonal demand'!$D$40</f>
        <v>1214.809537760222</v>
      </c>
      <c r="X73" s="9">
        <f>'Sectoral summary'!$B72*'Seasonal demand'!$B$41+'Sectoral summary'!$C72*'Seasonal demand'!$C$41+SUM('Sectoral summary'!$D72:$F72)*'Seasonal demand'!$D$41</f>
        <v>1386.6861030987498</v>
      </c>
      <c r="Y73" s="9">
        <f>'Sectoral summary'!$B72*'Seasonal demand'!$B$42+'Sectoral summary'!$C72*'Seasonal demand'!$C$42+SUM('Sectoral summary'!$D72:$F72)*'Seasonal demand'!$D$42</f>
        <v>1791.2974574153513</v>
      </c>
    </row>
    <row r="74" spans="13:25" ht="12">
      <c r="M74" s="18">
        <v>2043</v>
      </c>
      <c r="N74" s="9">
        <f>'Sectoral summary'!$B73*'Seasonal demand'!$B$31+'Sectoral summary'!$C73*'Seasonal demand'!$C$31+SUM('Sectoral summary'!$D73:$F73)*'Seasonal demand'!$D$31</f>
        <v>1933.8169542274786</v>
      </c>
      <c r="O74" s="9">
        <f>'Sectoral summary'!$B73*'Seasonal demand'!$B$32+'Sectoral summary'!$C73*'Seasonal demand'!$C$32+SUM('Sectoral summary'!$D73:$F73)*'Seasonal demand'!$D$32</f>
        <v>1718.427487990416</v>
      </c>
      <c r="P74" s="9">
        <f>'Sectoral summary'!$B73*'Seasonal demand'!$B$33+'Sectoral summary'!$C73*'Seasonal demand'!$C$33+SUM('Sectoral summary'!$D73:$F73)*'Seasonal demand'!$D$33</f>
        <v>1546.7903267418114</v>
      </c>
      <c r="Q74" s="9">
        <f>'Sectoral summary'!$B73*'Seasonal demand'!$B$34+'Sectoral summary'!$C73*'Seasonal demand'!$C$34+SUM('Sectoral summary'!$D73:$F73)*'Seasonal demand'!$D$34</f>
        <v>1349.6484016333925</v>
      </c>
      <c r="R74" s="9">
        <f>'Sectoral summary'!$B73*'Seasonal demand'!$B$35+'Sectoral summary'!$C73*'Seasonal demand'!$C$35+SUM('Sectoral summary'!$D73:$F73)*'Seasonal demand'!$D$35</f>
        <v>1226.9466823324224</v>
      </c>
      <c r="S74" s="9">
        <f>'Sectoral summary'!$B73*'Seasonal demand'!$B$36+'Sectoral summary'!$C73*'Seasonal demand'!$C$36+SUM('Sectoral summary'!$D73:$F73)*'Seasonal demand'!$D$36</f>
        <v>1125.1423995438918</v>
      </c>
      <c r="T74" s="9">
        <f>'Sectoral summary'!$B73*'Seasonal demand'!$B$37+'Sectoral summary'!$C73*'Seasonal demand'!$C$37+SUM('Sectoral summary'!$D73:$F73)*'Seasonal demand'!$D$37</f>
        <v>1127.4090803466906</v>
      </c>
      <c r="U74" s="9">
        <f>'Sectoral summary'!$B73*'Seasonal demand'!$B$38+'Sectoral summary'!$C73*'Seasonal demand'!$C$38+SUM('Sectoral summary'!$D73:$F73)*'Seasonal demand'!$D$38</f>
        <v>1143.0681809913053</v>
      </c>
      <c r="V74" s="9">
        <f>'Sectoral summary'!$B73*'Seasonal demand'!$B$39+'Sectoral summary'!$C73*'Seasonal demand'!$C$39+SUM('Sectoral summary'!$D73:$F73)*'Seasonal demand'!$D$39</f>
        <v>1155.4270391642126</v>
      </c>
      <c r="W74" s="9">
        <f>'Sectoral summary'!$B73*'Seasonal demand'!$B$40+'Sectoral summary'!$C73*'Seasonal demand'!$C$40+SUM('Sectoral summary'!$D73:$F73)*'Seasonal demand'!$D$40</f>
        <v>1218.6736202545676</v>
      </c>
      <c r="X74" s="9">
        <f>'Sectoral summary'!$B73*'Seasonal demand'!$B$41+'Sectoral summary'!$C73*'Seasonal demand'!$C$41+SUM('Sectoral summary'!$D73:$F73)*'Seasonal demand'!$D$41</f>
        <v>1391.3392905279202</v>
      </c>
      <c r="Y74" s="9">
        <f>'Sectoral summary'!$B73*'Seasonal demand'!$B$42+'Sectoral summary'!$C73*'Seasonal demand'!$C$42+SUM('Sectoral summary'!$D73:$F73)*'Seasonal demand'!$D$42</f>
        <v>1797.67132682919</v>
      </c>
    </row>
    <row r="75" spans="13:25" ht="12">
      <c r="M75" s="18">
        <v>2044</v>
      </c>
      <c r="N75" s="9">
        <f>'Sectoral summary'!$B74*'Seasonal demand'!$B$31+'Sectoral summary'!$C74*'Seasonal demand'!$C$31+SUM('Sectoral summary'!$D74:$F74)*'Seasonal demand'!$D$31</f>
        <v>1940.7330293502528</v>
      </c>
      <c r="O75" s="9">
        <f>'Sectoral summary'!$B74*'Seasonal demand'!$B$32+'Sectoral summary'!$C74*'Seasonal demand'!$C$32+SUM('Sectoral summary'!$D74:$F74)*'Seasonal demand'!$D$32</f>
        <v>1724.471220080836</v>
      </c>
      <c r="P75" s="9">
        <f>'Sectoral summary'!$B74*'Seasonal demand'!$B$33+'Sectoral summary'!$C74*'Seasonal demand'!$C$33+SUM('Sectoral summary'!$D74:$F74)*'Seasonal demand'!$D$33</f>
        <v>1552.1386644498643</v>
      </c>
      <c r="Q75" s="9">
        <f>'Sectoral summary'!$B74*'Seasonal demand'!$B$34+'Sectoral summary'!$C74*'Seasonal demand'!$C$34+SUM('Sectoral summary'!$D74:$F74)*'Seasonal demand'!$D$34</f>
        <v>1354.1630043745517</v>
      </c>
      <c r="R75" s="9">
        <f>'Sectoral summary'!$B74*'Seasonal demand'!$B$35+'Sectoral summary'!$C74*'Seasonal demand'!$C$35+SUM('Sectoral summary'!$D74:$F74)*'Seasonal demand'!$D$35</f>
        <v>1230.9229449846957</v>
      </c>
      <c r="S75" s="9">
        <f>'Sectoral summary'!$B74*'Seasonal demand'!$B$36+'Sectoral summary'!$C74*'Seasonal demand'!$C$36+SUM('Sectoral summary'!$D74:$F74)*'Seasonal demand'!$D$36</f>
        <v>1128.7229072173627</v>
      </c>
      <c r="T75" s="9">
        <f>'Sectoral summary'!$B74*'Seasonal demand'!$B$37+'Sectoral summary'!$C74*'Seasonal demand'!$C$37+SUM('Sectoral summary'!$D74:$F74)*'Seasonal demand'!$D$37</f>
        <v>1130.9145575643481</v>
      </c>
      <c r="U75" s="9">
        <f>'Sectoral summary'!$B74*'Seasonal demand'!$B$38+'Sectoral summary'!$C74*'Seasonal demand'!$C$38+SUM('Sectoral summary'!$D74:$F74)*'Seasonal demand'!$D$38</f>
        <v>1146.5903542206825</v>
      </c>
      <c r="V75" s="9">
        <f>'Sectoral summary'!$B74*'Seasonal demand'!$B$39+'Sectoral summary'!$C74*'Seasonal demand'!$C$39+SUM('Sectoral summary'!$D74:$F74)*'Seasonal demand'!$D$39</f>
        <v>1158.9891818160918</v>
      </c>
      <c r="W75" s="9">
        <f>'Sectoral summary'!$B74*'Seasonal demand'!$B$40+'Sectoral summary'!$C74*'Seasonal demand'!$C$40+SUM('Sectoral summary'!$D74:$F74)*'Seasonal demand'!$D$40</f>
        <v>1222.5051147359807</v>
      </c>
      <c r="X75" s="9">
        <f>'Sectoral summary'!$B74*'Seasonal demand'!$B$41+'Sectoral summary'!$C74*'Seasonal demand'!$C$41+SUM('Sectoral summary'!$D74:$F74)*'Seasonal demand'!$D$41</f>
        <v>1395.9559992885215</v>
      </c>
      <c r="Y75" s="9">
        <f>'Sectoral summary'!$B74*'Seasonal demand'!$B$42+'Sectoral summary'!$C74*'Seasonal demand'!$C$42+SUM('Sectoral summary'!$D74:$F74)*'Seasonal demand'!$D$42</f>
        <v>1803.9995019373987</v>
      </c>
    </row>
    <row r="76" spans="13:25" ht="12">
      <c r="M76" s="18">
        <v>2045</v>
      </c>
      <c r="N76" s="9">
        <f>'Sectoral summary'!$B75*'Seasonal demand'!$B$31+'Sectoral summary'!$C75*'Seasonal demand'!$C$31+SUM('Sectoral summary'!$D75:$F75)*'Seasonal demand'!$D$31</f>
        <v>1947.599513375992</v>
      </c>
      <c r="O76" s="9">
        <f>'Sectoral summary'!$B75*'Seasonal demand'!$B$32+'Sectoral summary'!$C75*'Seasonal demand'!$C$32+SUM('Sectoral summary'!$D75:$F75)*'Seasonal demand'!$D$32</f>
        <v>1730.4695814143456</v>
      </c>
      <c r="P76" s="9">
        <f>'Sectoral summary'!$B75*'Seasonal demand'!$B$33+'Sectoral summary'!$C75*'Seasonal demand'!$C$33+SUM('Sectoral summary'!$D75:$F75)*'Seasonal demand'!$D$33</f>
        <v>1557.4471202159075</v>
      </c>
      <c r="Q76" s="9">
        <f>'Sectoral summary'!$B75*'Seasonal demand'!$B$34+'Sectoral summary'!$C75*'Seasonal demand'!$C$34+SUM('Sectoral summary'!$D75:$F75)*'Seasonal demand'!$D$34</f>
        <v>1358.6420574093268</v>
      </c>
      <c r="R76" s="9">
        <f>'Sectoral summary'!$B75*'Seasonal demand'!$B$35+'Sectoral summary'!$C75*'Seasonal demand'!$C$35+SUM('Sectoral summary'!$D75:$F75)*'Seasonal demand'!$D$35</f>
        <v>1234.8653740518378</v>
      </c>
      <c r="S76" s="9">
        <f>'Sectoral summary'!$B75*'Seasonal demand'!$B$36+'Sectoral summary'!$C75*'Seasonal demand'!$C$36+SUM('Sectoral summary'!$D75:$F75)*'Seasonal demand'!$D$36</f>
        <v>1132.2735353062335</v>
      </c>
      <c r="T76" s="9">
        <f>'Sectoral summary'!$B75*'Seasonal demand'!$B$37+'Sectoral summary'!$C75*'Seasonal demand'!$C$37+SUM('Sectoral summary'!$D75:$F75)*'Seasonal demand'!$D$37</f>
        <v>1134.388367699039</v>
      </c>
      <c r="U76" s="9">
        <f>'Sectoral summary'!$B75*'Seasonal demand'!$B$38+'Sectoral summary'!$C75*'Seasonal demand'!$C$38+SUM('Sectoral summary'!$D75:$F75)*'Seasonal demand'!$D$38</f>
        <v>1150.0822684786121</v>
      </c>
      <c r="V76" s="9">
        <f>'Sectoral summary'!$B75*'Seasonal demand'!$B$39+'Sectoral summary'!$C75*'Seasonal demand'!$C$39+SUM('Sectoral summary'!$D75:$F75)*'Seasonal demand'!$D$39</f>
        <v>1162.520427846464</v>
      </c>
      <c r="W76" s="9">
        <f>'Sectoral summary'!$B75*'Seasonal demand'!$B$40+'Sectoral summary'!$C75*'Seasonal demand'!$C$40+SUM('Sectoral summary'!$D75:$F75)*'Seasonal demand'!$D$40</f>
        <v>1226.3042455110412</v>
      </c>
      <c r="X76" s="9">
        <f>'Sectoral summary'!$B75*'Seasonal demand'!$B$41+'Sectoral summary'!$C75*'Seasonal demand'!$C$41+SUM('Sectoral summary'!$D75:$F75)*'Seasonal demand'!$D$41</f>
        <v>1400.5364804669089</v>
      </c>
      <c r="Y76" s="9">
        <f>'Sectoral summary'!$B75*'Seasonal demand'!$B$42+'Sectoral summary'!$C75*'Seasonal demand'!$C$42+SUM('Sectoral summary'!$D75:$F75)*'Seasonal demand'!$D$42</f>
        <v>1810.2822972584909</v>
      </c>
    </row>
    <row r="77" spans="13:25" ht="12">
      <c r="M77" s="18">
        <v>2046</v>
      </c>
      <c r="N77" s="9">
        <f>'Sectoral summary'!$B76*'Seasonal demand'!$B$31+'Sectoral summary'!$C76*'Seasonal demand'!$C$31+SUM('Sectoral summary'!$D76:$F76)*'Seasonal demand'!$D$31</f>
        <v>1954.4167478222898</v>
      </c>
      <c r="O77" s="9">
        <f>'Sectoral summary'!$B76*'Seasonal demand'!$B$32+'Sectoral summary'!$C76*'Seasonal demand'!$C$32+SUM('Sectoral summary'!$D76:$F76)*'Seasonal demand'!$D$32</f>
        <v>1736.4228844444417</v>
      </c>
      <c r="P77" s="9">
        <f>'Sectoral summary'!$B76*'Seasonal demand'!$B$33+'Sectoral summary'!$C76*'Seasonal demand'!$C$33+SUM('Sectoral summary'!$D76:$F76)*'Seasonal demand'!$D$33</f>
        <v>1562.7159686937732</v>
      </c>
      <c r="Q77" s="9">
        <f>'Sectoral summary'!$B76*'Seasonal demand'!$B$34+'Sectoral summary'!$C76*'Seasonal demand'!$C$34+SUM('Sectoral summary'!$D76:$F76)*'Seasonal demand'!$D$34</f>
        <v>1363.0858055568674</v>
      </c>
      <c r="R77" s="9">
        <f>'Sectoral summary'!$B76*'Seasonal demand'!$B$35+'Sectoral summary'!$C76*'Seasonal demand'!$C$35+SUM('Sectoral summary'!$D76:$F76)*'Seasonal demand'!$D$35</f>
        <v>1238.774202534635</v>
      </c>
      <c r="S77" s="9">
        <f>'Sectoral summary'!$B76*'Seasonal demand'!$B$36+'Sectoral summary'!$C76*'Seasonal demand'!$C$36+SUM('Sectoral summary'!$D76:$F76)*'Seasonal demand'!$D$36</f>
        <v>1135.794489581387</v>
      </c>
      <c r="T77" s="9">
        <f>'Sectoral summary'!$B76*'Seasonal demand'!$B$37+'Sectoral summary'!$C76*'Seasonal demand'!$C$37+SUM('Sectoral summary'!$D76:$F76)*'Seasonal demand'!$D$37</f>
        <v>1137.8307288315605</v>
      </c>
      <c r="U77" s="9">
        <f>'Sectoral summary'!$B76*'Seasonal demand'!$B$38+'Sectoral summary'!$C76*'Seasonal demand'!$C$38+SUM('Sectoral summary'!$D76:$F76)*'Seasonal demand'!$D$38</f>
        <v>1153.5441321486903</v>
      </c>
      <c r="V77" s="9">
        <f>'Sectoral summary'!$B76*'Seasonal demand'!$B$39+'Sectoral summary'!$C76*'Seasonal demand'!$C$39+SUM('Sectoral summary'!$D76:$F76)*'Seasonal demand'!$D$39</f>
        <v>1166.0209900302107</v>
      </c>
      <c r="W77" s="9">
        <f>'Sectoral summary'!$B76*'Seasonal demand'!$B$40+'Sectoral summary'!$C76*'Seasonal demand'!$C$40+SUM('Sectoral summary'!$D76:$F76)*'Seasonal demand'!$D$40</f>
        <v>1230.0712354579632</v>
      </c>
      <c r="X77" s="9">
        <f>'Sectoral summary'!$B76*'Seasonal demand'!$B$41+'Sectoral summary'!$C76*'Seasonal demand'!$C$41+SUM('Sectoral summary'!$D76:$F76)*'Seasonal demand'!$D$41</f>
        <v>1405.0809835505397</v>
      </c>
      <c r="Y77" s="9">
        <f>'Sectoral summary'!$B76*'Seasonal demand'!$B$42+'Sectoral summary'!$C76*'Seasonal demand'!$C$42+SUM('Sectoral summary'!$D76:$F76)*'Seasonal demand'!$D$42</f>
        <v>1816.520025308153</v>
      </c>
    </row>
    <row r="78" spans="13:25" ht="12">
      <c r="M78" s="18">
        <v>2047</v>
      </c>
      <c r="N78" s="9">
        <f>'Sectoral summary'!$B77*'Seasonal demand'!$B$31+'Sectoral summary'!$C77*'Seasonal demand'!$C$31+SUM('Sectoral summary'!$D77:$F77)*'Seasonal demand'!$D$31</f>
        <v>1961.1850720313423</v>
      </c>
      <c r="O78" s="9">
        <f>'Sectoral summary'!$B77*'Seasonal demand'!$B$32+'Sectoral summary'!$C77*'Seasonal demand'!$C$32+SUM('Sectoral summary'!$D77:$F77)*'Seasonal demand'!$D$32</f>
        <v>1742.3314396343578</v>
      </c>
      <c r="P78" s="9">
        <f>'Sectoral summary'!$B77*'Seasonal demand'!$B$33+'Sectoral summary'!$C77*'Seasonal demand'!$C$33+SUM('Sectoral summary'!$D77:$F77)*'Seasonal demand'!$D$33</f>
        <v>1567.945482787806</v>
      </c>
      <c r="Q78" s="9">
        <f>'Sectoral summary'!$B77*'Seasonal demand'!$B$34+'Sectoral summary'!$C77*'Seasonal demand'!$C$34+SUM('Sectoral summary'!$D77:$F77)*'Seasonal demand'!$D$34</f>
        <v>1367.4944920768744</v>
      </c>
      <c r="R78" s="9">
        <f>'Sectoral summary'!$B77*'Seasonal demand'!$B$35+'Sectoral summary'!$C77*'Seasonal demand'!$C$35+SUM('Sectoral summary'!$D77:$F77)*'Seasonal demand'!$D$35</f>
        <v>1242.6496619497052</v>
      </c>
      <c r="S78" s="9">
        <f>'Sectoral summary'!$B77*'Seasonal demand'!$B$36+'Sectoral summary'!$C77*'Seasonal demand'!$C$36+SUM('Sectoral summary'!$D77:$F77)*'Seasonal demand'!$D$36</f>
        <v>1139.2859745029882</v>
      </c>
      <c r="T78" s="9">
        <f>'Sectoral summary'!$B77*'Seasonal demand'!$B$37+'Sectoral summary'!$C77*'Seasonal demand'!$C$37+SUM('Sectoral summary'!$D77:$F77)*'Seasonal demand'!$D$37</f>
        <v>1141.2418576535795</v>
      </c>
      <c r="U78" s="9">
        <f>'Sectoral summary'!$B77*'Seasonal demand'!$B$38+'Sectoral summary'!$C77*'Seasonal demand'!$C$38+SUM('Sectoral summary'!$D77:$F77)*'Seasonal demand'!$D$38</f>
        <v>1156.9761522871518</v>
      </c>
      <c r="V78" s="9">
        <f>'Sectoral summary'!$B77*'Seasonal demand'!$B$39+'Sectoral summary'!$C77*'Seasonal demand'!$C$39+SUM('Sectoral summary'!$D77:$F77)*'Seasonal demand'!$D$39</f>
        <v>1169.491079786882</v>
      </c>
      <c r="W78" s="9">
        <f>'Sectoral summary'!$B77*'Seasonal demand'!$B$40+'Sectoral summary'!$C77*'Seasonal demand'!$C$40+SUM('Sectoral summary'!$D77:$F77)*'Seasonal demand'!$D$40</f>
        <v>1233.8063060352706</v>
      </c>
      <c r="X78" s="9">
        <f>'Sectoral summary'!$B77*'Seasonal demand'!$B$41+'Sectoral summary'!$C77*'Seasonal demand'!$C$41+SUM('Sectoral summary'!$D77:$F77)*'Seasonal demand'!$D$41</f>
        <v>1409.589756437687</v>
      </c>
      <c r="Y78" s="9">
        <f>'Sectoral summary'!$B77*'Seasonal demand'!$B$42+'Sectoral summary'!$C77*'Seasonal demand'!$C$42+SUM('Sectoral summary'!$D77:$F77)*'Seasonal demand'!$D$42</f>
        <v>1822.712996611409</v>
      </c>
    </row>
    <row r="79" spans="13:25" ht="12">
      <c r="M79" s="18">
        <v>2048</v>
      </c>
      <c r="N79" s="9">
        <f>'Sectoral summary'!$B78*'Seasonal demand'!$B$31+'Sectoral summary'!$C78*'Seasonal demand'!$C$31+SUM('Sectoral summary'!$D78:$F78)*'Seasonal demand'!$D$31</f>
        <v>1967.9048231831634</v>
      </c>
      <c r="O79" s="9">
        <f>'Sectoral summary'!$B78*'Seasonal demand'!$B$32+'Sectoral summary'!$C78*'Seasonal demand'!$C$32+SUM('Sectoral summary'!$D78:$F78)*'Seasonal demand'!$D$32</f>
        <v>1748.1955554691517</v>
      </c>
      <c r="P79" s="9">
        <f>'Sectoral summary'!$B78*'Seasonal demand'!$B$33+'Sectoral summary'!$C78*'Seasonal demand'!$C$33+SUM('Sectoral summary'!$D78:$F78)*'Seasonal demand'!$D$33</f>
        <v>1573.1359336634875</v>
      </c>
      <c r="Q79" s="9">
        <f>'Sectoral summary'!$B78*'Seasonal demand'!$B$34+'Sectoral summary'!$C78*'Seasonal demand'!$C$34+SUM('Sectoral summary'!$D78:$F78)*'Seasonal demand'!$D$34</f>
        <v>1371.8683586790742</v>
      </c>
      <c r="R79" s="9">
        <f>'Sectoral summary'!$B78*'Seasonal demand'!$B$35+'Sectoral summary'!$C78*'Seasonal demand'!$C$35+SUM('Sectoral summary'!$D78:$F78)*'Seasonal demand'!$D$35</f>
        <v>1246.4919823385153</v>
      </c>
      <c r="S79" s="9">
        <f>'Sectoral summary'!$B78*'Seasonal demand'!$B$36+'Sectoral summary'!$C78*'Seasonal demand'!$C$36+SUM('Sectoral summary'!$D78:$F78)*'Seasonal demand'!$D$36</f>
        <v>1142.7481932284445</v>
      </c>
      <c r="T79" s="9">
        <f>'Sectoral summary'!$B78*'Seasonal demand'!$B$37+'Sectoral summary'!$C78*'Seasonal demand'!$C$37+SUM('Sectoral summary'!$D78:$F78)*'Seasonal demand'!$D$37</f>
        <v>1144.6219694760712</v>
      </c>
      <c r="U79" s="9">
        <f>'Sectoral summary'!$B78*'Seasonal demand'!$B$38+'Sectoral summary'!$C78*'Seasonal demand'!$C$38+SUM('Sectoral summary'!$D78:$F78)*'Seasonal demand'!$D$38</f>
        <v>1160.3785346309326</v>
      </c>
      <c r="V79" s="9">
        <f>'Sectoral summary'!$B78*'Seasonal demand'!$B$39+'Sectoral summary'!$C78*'Seasonal demand'!$C$39+SUM('Sectoral summary'!$D78:$F78)*'Seasonal demand'!$D$39</f>
        <v>1172.930907188928</v>
      </c>
      <c r="W79" s="9">
        <f>'Sectoral summary'!$B78*'Seasonal demand'!$B$40+'Sectoral summary'!$C78*'Seasonal demand'!$C$40+SUM('Sectoral summary'!$D78:$F78)*'Seasonal demand'!$D$40</f>
        <v>1237.5096772904235</v>
      </c>
      <c r="X79" s="9">
        <f>'Sectoral summary'!$B78*'Seasonal demand'!$B$41+'Sectoral summary'!$C78*'Seasonal demand'!$C$41+SUM('Sectoral summary'!$D78:$F78)*'Seasonal demand'!$D$41</f>
        <v>1414.0630454470927</v>
      </c>
      <c r="Y79" s="9">
        <f>'Sectoral summary'!$B78*'Seasonal demand'!$B$42+'Sectoral summary'!$C78*'Seasonal demand'!$C$42+SUM('Sectoral summary'!$D78:$F78)*'Seasonal demand'!$D$42</f>
        <v>1828.8615197147153</v>
      </c>
    </row>
    <row r="80" spans="13:25" ht="12">
      <c r="M80" s="18">
        <v>2049</v>
      </c>
      <c r="N80" s="9">
        <f>'Sectoral summary'!$B79*'Seasonal demand'!$B$31+'Sectoral summary'!$C79*'Seasonal demand'!$C$31+SUM('Sectoral summary'!$D79:$F79)*'Seasonal demand'!$D$31</f>
        <v>1974.576336308722</v>
      </c>
      <c r="O80" s="9">
        <f>'Sectoral summary'!$B79*'Seasonal demand'!$B$32+'Sectoral summary'!$C79*'Seasonal demand'!$C$32+SUM('Sectoral summary'!$D79:$F79)*'Seasonal demand'!$D$32</f>
        <v>1754.0155384677255</v>
      </c>
      <c r="P80" s="9">
        <f>'Sectoral summary'!$B79*'Seasonal demand'!$B$33+'Sectoral summary'!$C79*'Seasonal demand'!$C$33+SUM('Sectoral summary'!$D79:$F79)*'Seasonal demand'!$D$33</f>
        <v>1578.287590758005</v>
      </c>
      <c r="Q80" s="9">
        <f>'Sectoral summary'!$B79*'Seasonal demand'!$B$34+'Sectoral summary'!$C79*'Seasonal demand'!$C$34+SUM('Sectoral summary'!$D79:$F79)*'Seasonal demand'!$D$34</f>
        <v>1376.2076455326355</v>
      </c>
      <c r="R80" s="9">
        <f>'Sectoral summary'!$B79*'Seasonal demand'!$B$35+'Sectoral summary'!$C79*'Seasonal demand'!$C$35+SUM('Sectoral summary'!$D79:$F79)*'Seasonal demand'!$D$35</f>
        <v>1250.3013922763434</v>
      </c>
      <c r="S80" s="9">
        <f>'Sectoral summary'!$B79*'Seasonal demand'!$B$36+'Sectoral summary'!$C79*'Seasonal demand'!$C$36+SUM('Sectoral summary'!$D79:$F79)*'Seasonal demand'!$D$36</f>
        <v>1146.181347620324</v>
      </c>
      <c r="T80" s="9">
        <f>'Sectoral summary'!$B79*'Seasonal demand'!$B$37+'Sectoral summary'!$C79*'Seasonal demand'!$C$37+SUM('Sectoral summary'!$D79:$F79)*'Seasonal demand'!$D$37</f>
        <v>1147.9712782377087</v>
      </c>
      <c r="U80" s="9">
        <f>'Sectoral summary'!$B79*'Seasonal demand'!$B$38+'Sectoral summary'!$C79*'Seasonal demand'!$C$38+SUM('Sectoral summary'!$D79:$F79)*'Seasonal demand'!$D$38</f>
        <v>1163.7514836056891</v>
      </c>
      <c r="V80" s="9">
        <f>'Sectoral summary'!$B79*'Seasonal demand'!$B$39+'Sectoral summary'!$C79*'Seasonal demand'!$C$39+SUM('Sectoral summary'!$D79:$F79)*'Seasonal demand'!$D$39</f>
        <v>1176.3406809698845</v>
      </c>
      <c r="W80" s="9">
        <f>'Sectoral summary'!$B79*'Seasonal demand'!$B$40+'Sectoral summary'!$C79*'Seasonal demand'!$C$40+SUM('Sectoral summary'!$D79:$F79)*'Seasonal demand'!$D$40</f>
        <v>1241.1815678683922</v>
      </c>
      <c r="X80" s="9">
        <f>'Sectoral summary'!$B79*'Seasonal demand'!$B$41+'Sectoral summary'!$C79*'Seasonal demand'!$C$41+SUM('Sectoral summary'!$D79:$F79)*'Seasonal demand'!$D$41</f>
        <v>1418.5010953275673</v>
      </c>
      <c r="Y80" s="9">
        <f>'Sectoral summary'!$B79*'Seasonal demand'!$B$42+'Sectoral summary'!$C79*'Seasonal demand'!$C$42+SUM('Sectoral summary'!$D79:$F79)*'Seasonal demand'!$D$42</f>
        <v>1834.965901197981</v>
      </c>
    </row>
    <row r="81" spans="13:25" ht="12">
      <c r="M81" s="18">
        <v>2050</v>
      </c>
      <c r="N81" s="9">
        <f>'Sectoral summary'!$B80*'Seasonal demand'!$B$31+'Sectoral summary'!$C80*'Seasonal demand'!$C$31+SUM('Sectoral summary'!$D80:$F80)*'Seasonal demand'!$D$31</f>
        <v>1981.1999443030036</v>
      </c>
      <c r="O81" s="9">
        <f>'Sectoral summary'!$B80*'Seasonal demand'!$B$32+'Sectoral summary'!$C80*'Seasonal demand'!$C$32+SUM('Sectoral summary'!$D80:$F80)*'Seasonal demand'!$D$32</f>
        <v>1759.7916931947775</v>
      </c>
      <c r="P81" s="9">
        <f>'Sectoral summary'!$B80*'Seasonal demand'!$B$33+'Sectoral summary'!$C80*'Seasonal demand'!$C$33+SUM('Sectoral summary'!$D80:$F80)*'Seasonal demand'!$D$33</f>
        <v>1583.4007217907538</v>
      </c>
      <c r="Q81" s="9">
        <f>'Sectoral summary'!$B80*'Seasonal demand'!$B$34+'Sectoral summary'!$C80*'Seasonal demand'!$C$34+SUM('Sectoral summary'!$D80:$F80)*'Seasonal demand'!$D$34</f>
        <v>1380.5125912755343</v>
      </c>
      <c r="R81" s="9">
        <f>'Sectoral summary'!$B80*'Seasonal demand'!$B$35+'Sectoral summary'!$C80*'Seasonal demand'!$C$35+SUM('Sectoral summary'!$D80:$F80)*'Seasonal demand'!$D$35</f>
        <v>1254.0781188811911</v>
      </c>
      <c r="S81" s="9">
        <f>'Sectoral summary'!$B80*'Seasonal demand'!$B$36+'Sectoral summary'!$C80*'Seasonal demand'!$C$36+SUM('Sectoral summary'!$D80:$F80)*'Seasonal demand'!$D$36</f>
        <v>1149.5856382542238</v>
      </c>
      <c r="T81" s="9">
        <f>'Sectoral summary'!$B80*'Seasonal demand'!$B$37+'Sectoral summary'!$C80*'Seasonal demand'!$C$37+SUM('Sectoral summary'!$D80:$F80)*'Seasonal demand'!$D$37</f>
        <v>1151.2899965132033</v>
      </c>
      <c r="U81" s="9">
        <f>'Sectoral summary'!$B80*'Seasonal demand'!$B$38+'Sectoral summary'!$C80*'Seasonal demand'!$C$38+SUM('Sectoral summary'!$D80:$F80)*'Seasonal demand'!$D$38</f>
        <v>1167.0952023337654</v>
      </c>
      <c r="V81" s="9">
        <f>'Sectoral summary'!$B80*'Seasonal demand'!$B$39+'Sectoral summary'!$C80*'Seasonal demand'!$C$39+SUM('Sectoral summary'!$D80:$F80)*'Seasonal demand'!$D$39</f>
        <v>1179.7206085325115</v>
      </c>
      <c r="W81" s="9">
        <f>'Sectoral summary'!$B80*'Seasonal demand'!$B$40+'Sectoral summary'!$C80*'Seasonal demand'!$C$40+SUM('Sectoral summary'!$D80:$F80)*'Seasonal demand'!$D$40</f>
        <v>1244.8221950201792</v>
      </c>
      <c r="X81" s="9">
        <f>'Sectoral summary'!$B80*'Seasonal demand'!$B$41+'Sectoral summary'!$C80*'Seasonal demand'!$C$41+SUM('Sectoral summary'!$D80:$F80)*'Seasonal demand'!$D$41</f>
        <v>1422.9041492675292</v>
      </c>
      <c r="Y81" s="9">
        <f>'Sectoral summary'!$B80*'Seasonal demand'!$B$42+'Sectoral summary'!$C80*'Seasonal demand'!$C$42+SUM('Sectoral summary'!$D80:$F80)*'Seasonal demand'!$D$42</f>
        <v>1841.026445686523</v>
      </c>
    </row>
  </sheetData>
  <mergeCells count="3">
    <mergeCell ref="B29:D29"/>
    <mergeCell ref="F29:K29"/>
    <mergeCell ref="N29:Y29"/>
  </mergeCells>
  <conditionalFormatting sqref="K1">
    <cfRule type="cellIs" priority="1" dxfId="0" operator="notEqual" stopIfTrue="1">
      <formula>"Baseline scenario"</formula>
    </cfRule>
  </conditionalFormatting>
  <dataValidations count="1">
    <dataValidation type="whole" allowBlank="1" showInputMessage="1" showErrorMessage="1" sqref="H2">
      <formula1>2005</formula1>
      <formula2>2050</formula2>
    </dataValidation>
  </dataValidations>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AC78"/>
  <sheetViews>
    <sheetView zoomScale="85" zoomScaleNormal="85" workbookViewId="0" topLeftCell="A1">
      <selection activeCell="N50" sqref="N50"/>
    </sheetView>
  </sheetViews>
  <sheetFormatPr defaultColWidth="11.421875" defaultRowHeight="12.75"/>
  <cols>
    <col min="1" max="1" width="8.8515625" style="8" customWidth="1"/>
    <col min="2" max="2" width="9.7109375" style="8" customWidth="1"/>
    <col min="3" max="3" width="8.8515625" style="8" customWidth="1"/>
    <col min="4" max="4" width="10.421875" style="8" customWidth="1"/>
    <col min="5" max="5" width="10.140625" style="8" customWidth="1"/>
    <col min="6" max="6" width="8.8515625" style="8" customWidth="1"/>
    <col min="7" max="7" width="10.7109375" style="8" customWidth="1"/>
    <col min="8" max="8" width="8.8515625" style="8" customWidth="1"/>
    <col min="9" max="9" width="9.7109375" style="8" customWidth="1"/>
    <col min="10" max="19" width="8.8515625" style="8" customWidth="1"/>
    <col min="20" max="20" width="10.28125" style="8" bestFit="1" customWidth="1"/>
    <col min="21" max="21" width="8.8515625" style="8" customWidth="1"/>
    <col min="22" max="25" width="9.28125" style="8" bestFit="1" customWidth="1"/>
    <col min="26" max="26" width="10.28125" style="8" bestFit="1" customWidth="1"/>
    <col min="27" max="28" width="8.8515625" style="8" customWidth="1"/>
    <col min="29" max="29" width="11.140625" style="8" customWidth="1"/>
    <col min="30" max="16384" width="8.8515625" style="8" customWidth="1"/>
  </cols>
  <sheetData>
    <row r="1" ht="16.5">
      <c r="A1" s="25" t="s">
        <v>77</v>
      </c>
    </row>
    <row r="2" spans="6:15" ht="12">
      <c r="F2" s="69" t="s">
        <v>92</v>
      </c>
      <c r="G2" s="6"/>
      <c r="H2" s="6"/>
      <c r="I2" s="6"/>
      <c r="J2" s="6"/>
      <c r="K2" s="6"/>
      <c r="L2" s="6"/>
      <c r="M2" s="6"/>
      <c r="N2" s="6"/>
      <c r="O2" s="6"/>
    </row>
    <row r="24" spans="23:24" ht="12">
      <c r="W24" s="18"/>
      <c r="X24" s="18"/>
    </row>
    <row r="25" spans="1:25" ht="12">
      <c r="A25" s="124" t="s">
        <v>81</v>
      </c>
      <c r="B25" s="125"/>
      <c r="C25" s="125"/>
      <c r="D25" s="125"/>
      <c r="E25" s="125"/>
      <c r="F25" s="125"/>
      <c r="G25" s="126"/>
      <c r="I25" s="47" t="s">
        <v>82</v>
      </c>
      <c r="J25" s="46"/>
      <c r="K25" s="46"/>
      <c r="L25" s="46"/>
      <c r="M25" s="46"/>
      <c r="O25" s="47" t="s">
        <v>89</v>
      </c>
      <c r="P25" s="46"/>
      <c r="Q25" s="46"/>
      <c r="R25" s="46"/>
      <c r="S25" s="46"/>
      <c r="T25" s="46"/>
      <c r="V25" s="47" t="s">
        <v>88</v>
      </c>
      <c r="W25" s="51"/>
      <c r="X25" s="51"/>
      <c r="Y25" s="51"/>
    </row>
    <row r="26" spans="2:20" ht="12.75" thickBot="1">
      <c r="B26" s="127" t="s">
        <v>78</v>
      </c>
      <c r="C26" s="127"/>
      <c r="D26" s="127"/>
      <c r="E26" s="127" t="s">
        <v>79</v>
      </c>
      <c r="F26" s="128"/>
      <c r="G26" s="127"/>
      <c r="I26" s="8" t="s">
        <v>85</v>
      </c>
      <c r="J26" s="18" t="str">
        <f>'[3]Interface'!$C$3</f>
        <v>Continued trend</v>
      </c>
      <c r="L26" s="8" t="s">
        <v>86</v>
      </c>
      <c r="M26" s="18" t="str">
        <f>'[3]Interface'!$C$4</f>
        <v>Baseline</v>
      </c>
      <c r="O26" s="8" t="s">
        <v>85</v>
      </c>
      <c r="P26" s="18" t="str">
        <f>J26</f>
        <v>Continued trend</v>
      </c>
      <c r="R26" s="8" t="s">
        <v>86</v>
      </c>
      <c r="S26" s="18" t="str">
        <f>M26</f>
        <v>Baseline</v>
      </c>
      <c r="T26" s="18"/>
    </row>
    <row r="27" spans="2:29" ht="24">
      <c r="B27" s="39" t="s">
        <v>75</v>
      </c>
      <c r="C27" s="40" t="s">
        <v>67</v>
      </c>
      <c r="D27" s="41" t="s">
        <v>80</v>
      </c>
      <c r="E27" s="39" t="s">
        <v>75</v>
      </c>
      <c r="F27" s="42" t="s">
        <v>67</v>
      </c>
      <c r="G27" s="41" t="s">
        <v>80</v>
      </c>
      <c r="J27" s="48" t="s">
        <v>83</v>
      </c>
      <c r="K27" s="49" t="s">
        <v>49</v>
      </c>
      <c r="L27" s="49" t="s">
        <v>84</v>
      </c>
      <c r="M27" s="50" t="s">
        <v>54</v>
      </c>
      <c r="P27" s="60" t="s">
        <v>83</v>
      </c>
      <c r="Q27" s="61" t="s">
        <v>49</v>
      </c>
      <c r="R27" s="61" t="s">
        <v>84</v>
      </c>
      <c r="S27" s="62" t="s">
        <v>54</v>
      </c>
      <c r="T27" s="67" t="s">
        <v>91</v>
      </c>
      <c r="W27" s="52" t="s">
        <v>83</v>
      </c>
      <c r="X27" s="53" t="s">
        <v>49</v>
      </c>
      <c r="Y27" s="53" t="s">
        <v>84</v>
      </c>
      <c r="Z27" s="54" t="s">
        <v>54</v>
      </c>
      <c r="AC27" s="38" t="s">
        <v>90</v>
      </c>
    </row>
    <row r="28" spans="1:29" ht="12">
      <c r="A28" s="29">
        <v>2000</v>
      </c>
      <c r="B28" s="30">
        <v>5215.1344637801</v>
      </c>
      <c r="C28" s="31">
        <v>5215.1344637801</v>
      </c>
      <c r="D28" s="32">
        <v>5215.1344637801</v>
      </c>
      <c r="E28" s="30">
        <v>5215.1344637801</v>
      </c>
      <c r="F28" s="43">
        <v>5215.1344637801</v>
      </c>
      <c r="G28" s="32">
        <v>5215.1344637801</v>
      </c>
      <c r="I28" s="29">
        <v>2000</v>
      </c>
      <c r="J28" s="30">
        <f>'[3]Interface'!B31</f>
        <v>2265.4873842090647</v>
      </c>
      <c r="K28" s="31">
        <f>'[3]Interface'!C31</f>
        <v>2600.352413814067</v>
      </c>
      <c r="L28" s="31">
        <f>'[3]Interface'!D31</f>
        <v>349.29466575696796</v>
      </c>
      <c r="M28" s="32">
        <f>'[3]Interface'!E31</f>
        <v>5215.1344637801</v>
      </c>
      <c r="O28" s="55">
        <v>2000</v>
      </c>
      <c r="P28" s="63">
        <f>J28/W28*1000000</f>
        <v>469.365788960336</v>
      </c>
      <c r="Q28" s="56">
        <f>K28/X28*1000000</f>
        <v>473.4436672590101</v>
      </c>
      <c r="R28" s="56">
        <f>L28/Y28*1000000</f>
        <v>323.3012456099296</v>
      </c>
      <c r="S28" s="57">
        <f>M28/Z28*1000000</f>
        <v>457.4871579060296</v>
      </c>
      <c r="T28" s="68">
        <f>M28/AC28*1000000</f>
        <v>153.19167323175984</v>
      </c>
      <c r="V28" s="29">
        <v>2000</v>
      </c>
      <c r="W28" s="56">
        <v>4826699</v>
      </c>
      <c r="X28" s="56">
        <v>5492422</v>
      </c>
      <c r="Y28" s="56">
        <v>1080400</v>
      </c>
      <c r="Z28" s="57">
        <v>11399521</v>
      </c>
      <c r="AB28" s="55">
        <v>2000</v>
      </c>
      <c r="AC28" s="64">
        <v>34043198</v>
      </c>
    </row>
    <row r="29" spans="1:29" ht="12">
      <c r="A29" s="33">
        <v>2001</v>
      </c>
      <c r="B29" s="30">
        <v>5239.706394430599</v>
      </c>
      <c r="C29" s="31">
        <v>5239.706394430599</v>
      </c>
      <c r="D29" s="32">
        <v>5239.706394430599</v>
      </c>
      <c r="E29" s="30">
        <v>5239.706394430599</v>
      </c>
      <c r="F29" s="43">
        <v>5239.706394430599</v>
      </c>
      <c r="G29" s="32">
        <v>5239.706394430599</v>
      </c>
      <c r="I29" s="33">
        <v>2001</v>
      </c>
      <c r="J29" s="30">
        <f>'[3]Interface'!B32</f>
        <v>2274.947301774635</v>
      </c>
      <c r="K29" s="31">
        <f>'[3]Interface'!C32</f>
        <v>2612.875376294188</v>
      </c>
      <c r="L29" s="31">
        <f>'[3]Interface'!D32</f>
        <v>351.88371636177703</v>
      </c>
      <c r="M29" s="32">
        <f>'[3]Interface'!E32</f>
        <v>5239.706394430599</v>
      </c>
      <c r="O29" s="58">
        <v>2001</v>
      </c>
      <c r="P29" s="30">
        <f aca="true" t="shared" si="0" ref="P29:P78">J29/W29*1000000</f>
        <v>465.6227949997779</v>
      </c>
      <c r="Q29" s="31">
        <f aca="true" t="shared" si="1" ref="Q29:Q78">K29/X29*1000000</f>
        <v>472.5528086753816</v>
      </c>
      <c r="R29" s="31">
        <f aca="true" t="shared" si="2" ref="R29:R78">L29/Y29*1000000</f>
        <v>321.31215049114644</v>
      </c>
      <c r="S29" s="32">
        <f aca="true" t="shared" si="3" ref="S29:S78">M29/Z29*1000000</f>
        <v>455.2213376655862</v>
      </c>
      <c r="T29" s="64">
        <f aca="true" t="shared" si="4" ref="T29:T78">M29/AC29*1000000</f>
        <v>151.59628138917503</v>
      </c>
      <c r="V29" s="33">
        <v>2001</v>
      </c>
      <c r="W29" s="31">
        <v>4885816</v>
      </c>
      <c r="X29" s="31">
        <v>5529277</v>
      </c>
      <c r="Y29" s="31">
        <v>1095146</v>
      </c>
      <c r="Z29" s="32">
        <v>11510239</v>
      </c>
      <c r="AB29" s="58">
        <v>2001</v>
      </c>
      <c r="AC29" s="64">
        <v>34563554.9</v>
      </c>
    </row>
    <row r="30" spans="1:29" ht="12">
      <c r="A30" s="33">
        <v>2002</v>
      </c>
      <c r="B30" s="30">
        <v>5264.2783250811</v>
      </c>
      <c r="C30" s="31">
        <v>5264.2783250811</v>
      </c>
      <c r="D30" s="32">
        <v>5264.2783250811</v>
      </c>
      <c r="E30" s="30">
        <v>5264.2783250811</v>
      </c>
      <c r="F30" s="43">
        <v>5264.2783250811</v>
      </c>
      <c r="G30" s="32">
        <v>5264.2783250811</v>
      </c>
      <c r="I30" s="33">
        <v>2002</v>
      </c>
      <c r="J30" s="30">
        <f>'[3]Interface'!B33</f>
        <v>2284.407219340205</v>
      </c>
      <c r="K30" s="31">
        <f>'[3]Interface'!C33</f>
        <v>2625.3983387743083</v>
      </c>
      <c r="L30" s="31">
        <f>'[3]Interface'!D33</f>
        <v>354.47276696658605</v>
      </c>
      <c r="M30" s="32">
        <f>'[3]Interface'!E33</f>
        <v>5264.2783250811</v>
      </c>
      <c r="O30" s="58">
        <v>2002</v>
      </c>
      <c r="P30" s="30">
        <f t="shared" si="0"/>
        <v>461.1288091029262</v>
      </c>
      <c r="Q30" s="31">
        <f t="shared" si="1"/>
        <v>470.83673353344744</v>
      </c>
      <c r="R30" s="31">
        <f t="shared" si="2"/>
        <v>318.7168767182012</v>
      </c>
      <c r="S30" s="32">
        <f t="shared" si="3"/>
        <v>452.1736795475324</v>
      </c>
      <c r="T30" s="64">
        <f t="shared" si="4"/>
        <v>150.04821455175076</v>
      </c>
      <c r="V30" s="33">
        <v>2002</v>
      </c>
      <c r="W30" s="31">
        <v>4953946</v>
      </c>
      <c r="X30" s="31">
        <v>5576027</v>
      </c>
      <c r="Y30" s="31">
        <v>1112187</v>
      </c>
      <c r="Z30" s="32">
        <v>11642160</v>
      </c>
      <c r="AB30" s="58">
        <v>2002</v>
      </c>
      <c r="AC30" s="64">
        <v>35083911.8</v>
      </c>
    </row>
    <row r="31" spans="1:29" ht="12">
      <c r="A31" s="33">
        <v>2003</v>
      </c>
      <c r="B31" s="30">
        <v>5288.850255731599</v>
      </c>
      <c r="C31" s="31">
        <v>5288.850255731599</v>
      </c>
      <c r="D31" s="32">
        <v>5288.850255731599</v>
      </c>
      <c r="E31" s="30">
        <v>5288.850255731599</v>
      </c>
      <c r="F31" s="43">
        <v>5288.850255731599</v>
      </c>
      <c r="G31" s="32">
        <v>5288.850255731599</v>
      </c>
      <c r="I31" s="33">
        <v>2003</v>
      </c>
      <c r="J31" s="30">
        <f>'[3]Interface'!B34</f>
        <v>2293.8671369057747</v>
      </c>
      <c r="K31" s="31">
        <f>'[3]Interface'!C34</f>
        <v>2637.921301254429</v>
      </c>
      <c r="L31" s="31">
        <f>'[3]Interface'!D34</f>
        <v>357.0618175713952</v>
      </c>
      <c r="M31" s="32">
        <f>'[3]Interface'!E34</f>
        <v>5288.850255731599</v>
      </c>
      <c r="O31" s="58">
        <v>2003</v>
      </c>
      <c r="P31" s="30">
        <f t="shared" si="0"/>
        <v>456.6163716415204</v>
      </c>
      <c r="Q31" s="31">
        <f t="shared" si="1"/>
        <v>468.55504029718946</v>
      </c>
      <c r="R31" s="31">
        <f t="shared" si="2"/>
        <v>316.420457579435</v>
      </c>
      <c r="S31" s="32">
        <f t="shared" si="3"/>
        <v>448.8936191077415</v>
      </c>
      <c r="T31" s="64">
        <f t="shared" si="4"/>
        <v>148.54539775259022</v>
      </c>
      <c r="V31" s="33">
        <v>2003</v>
      </c>
      <c r="W31" s="31">
        <v>5023620</v>
      </c>
      <c r="X31" s="31">
        <v>5629907</v>
      </c>
      <c r="Y31" s="31">
        <v>1128441</v>
      </c>
      <c r="Z31" s="32">
        <v>11781968</v>
      </c>
      <c r="AB31" s="58">
        <v>2003</v>
      </c>
      <c r="AC31" s="64">
        <v>35604268.7</v>
      </c>
    </row>
    <row r="32" spans="1:29" ht="12">
      <c r="A32" s="33">
        <v>2004</v>
      </c>
      <c r="B32" s="30">
        <v>5313.4221863821</v>
      </c>
      <c r="C32" s="31">
        <v>5313.4221863821</v>
      </c>
      <c r="D32" s="32">
        <v>5313.4221863821</v>
      </c>
      <c r="E32" s="30">
        <v>5313.4221863821</v>
      </c>
      <c r="F32" s="43">
        <v>5313.4221863821</v>
      </c>
      <c r="G32" s="32">
        <v>5313.4221863821</v>
      </c>
      <c r="I32" s="33">
        <v>2004</v>
      </c>
      <c r="J32" s="30">
        <f>'[3]Interface'!B35</f>
        <v>2303.327054471345</v>
      </c>
      <c r="K32" s="31">
        <f>'[3]Interface'!C35</f>
        <v>2650.4442637345496</v>
      </c>
      <c r="L32" s="31">
        <f>'[3]Interface'!D35</f>
        <v>359.65086817620426</v>
      </c>
      <c r="M32" s="32">
        <f>'[3]Interface'!E35</f>
        <v>5313.4221863821</v>
      </c>
      <c r="O32" s="58">
        <v>2004</v>
      </c>
      <c r="P32" s="30">
        <f t="shared" si="0"/>
        <v>452.00109235513196</v>
      </c>
      <c r="Q32" s="31">
        <f t="shared" si="1"/>
        <v>466.2993776623298</v>
      </c>
      <c r="R32" s="31">
        <f t="shared" si="2"/>
        <v>314.5473015170687</v>
      </c>
      <c r="S32" s="32">
        <f t="shared" si="3"/>
        <v>445.6360272739868</v>
      </c>
      <c r="T32" s="64">
        <f t="shared" si="4"/>
        <v>147.08587558017766</v>
      </c>
      <c r="V32" s="33">
        <v>2004</v>
      </c>
      <c r="W32" s="31">
        <v>5095844</v>
      </c>
      <c r="X32" s="31">
        <v>5683997</v>
      </c>
      <c r="Y32" s="31">
        <v>1143392</v>
      </c>
      <c r="Z32" s="32">
        <v>11923233</v>
      </c>
      <c r="AB32" s="58">
        <v>2004</v>
      </c>
      <c r="AC32" s="64">
        <v>36124625.6</v>
      </c>
    </row>
    <row r="33" spans="1:29" ht="12">
      <c r="A33" s="33">
        <v>2005</v>
      </c>
      <c r="B33" s="30">
        <v>5338.55278695492</v>
      </c>
      <c r="C33" s="31">
        <v>5338.55278695492</v>
      </c>
      <c r="D33" s="32">
        <v>5338.55278695492</v>
      </c>
      <c r="E33" s="30">
        <v>5338.55278695492</v>
      </c>
      <c r="F33" s="43">
        <v>5338.55278695492</v>
      </c>
      <c r="G33" s="32">
        <v>5338.55278695492</v>
      </c>
      <c r="I33" s="33">
        <v>2005</v>
      </c>
      <c r="J33" s="30">
        <f>'[3]Interface'!B36</f>
        <v>2324.0066263359336</v>
      </c>
      <c r="K33" s="31">
        <f>'[3]Interface'!C36</f>
        <v>2675.5337730922097</v>
      </c>
      <c r="L33" s="31">
        <f>'[3]Interface'!D36</f>
        <v>339.0123875267771</v>
      </c>
      <c r="M33" s="32">
        <f>'[3]Interface'!E36</f>
        <v>5338.55278695492</v>
      </c>
      <c r="O33" s="58">
        <v>2005</v>
      </c>
      <c r="P33" s="30">
        <f t="shared" si="0"/>
        <v>449.6699320535836</v>
      </c>
      <c r="Q33" s="31">
        <f t="shared" si="1"/>
        <v>466.2904856491716</v>
      </c>
      <c r="R33" s="31">
        <f t="shared" si="2"/>
        <v>292.6706276707611</v>
      </c>
      <c r="S33" s="32">
        <f t="shared" si="3"/>
        <v>442.5008462391629</v>
      </c>
      <c r="T33" s="64">
        <f t="shared" si="4"/>
        <v>145.68304915836484</v>
      </c>
      <c r="V33" s="33">
        <v>2005</v>
      </c>
      <c r="W33" s="31">
        <v>5168250</v>
      </c>
      <c r="X33" s="31">
        <v>5737912</v>
      </c>
      <c r="Y33" s="31">
        <v>1158341</v>
      </c>
      <c r="Z33" s="32">
        <v>12064503</v>
      </c>
      <c r="AB33" s="58">
        <v>2005</v>
      </c>
      <c r="AC33" s="64">
        <v>36644982.5</v>
      </c>
    </row>
    <row r="34" spans="1:29" ht="12">
      <c r="A34" s="33">
        <v>2006</v>
      </c>
      <c r="B34" s="30">
        <v>5363.683387527742</v>
      </c>
      <c r="C34" s="31">
        <v>5363.683387527742</v>
      </c>
      <c r="D34" s="32">
        <v>5363.683387527742</v>
      </c>
      <c r="E34" s="30">
        <v>5363.683387527742</v>
      </c>
      <c r="F34" s="43">
        <v>5363.683387527742</v>
      </c>
      <c r="G34" s="32">
        <v>5363.683387527742</v>
      </c>
      <c r="I34" s="33">
        <v>2006</v>
      </c>
      <c r="J34" s="30">
        <f>'[3]Interface'!B37</f>
        <v>2344.6861982005225</v>
      </c>
      <c r="K34" s="31">
        <f>'[3]Interface'!C37</f>
        <v>2700.6232824498693</v>
      </c>
      <c r="L34" s="31">
        <f>'[3]Interface'!D37</f>
        <v>318.37390687734995</v>
      </c>
      <c r="M34" s="32">
        <f>'[3]Interface'!E37</f>
        <v>5363.683387527742</v>
      </c>
      <c r="O34" s="58">
        <v>2006</v>
      </c>
      <c r="P34" s="30">
        <f t="shared" si="0"/>
        <v>446.5317453692816</v>
      </c>
      <c r="Q34" s="31">
        <f t="shared" si="1"/>
        <v>464.69431881239484</v>
      </c>
      <c r="R34" s="31">
        <f t="shared" si="2"/>
        <v>271.29984073404773</v>
      </c>
      <c r="S34" s="32">
        <f t="shared" si="3"/>
        <v>438.35235527011514</v>
      </c>
      <c r="T34" s="64">
        <f t="shared" si="4"/>
        <v>144.3195050581925</v>
      </c>
      <c r="V34" s="33">
        <v>2006</v>
      </c>
      <c r="W34" s="31">
        <v>5250883.55422853</v>
      </c>
      <c r="X34" s="31">
        <v>5811612.436648183</v>
      </c>
      <c r="Y34" s="31">
        <v>1173513.0622116672</v>
      </c>
      <c r="Z34" s="32">
        <v>12236009.053088378</v>
      </c>
      <c r="AB34" s="58">
        <v>2006</v>
      </c>
      <c r="AC34" s="64">
        <v>37165339.4</v>
      </c>
    </row>
    <row r="35" spans="1:29" ht="12">
      <c r="A35" s="33">
        <v>2007</v>
      </c>
      <c r="B35" s="30">
        <v>5388.813988100564</v>
      </c>
      <c r="C35" s="31">
        <v>5388.813988100564</v>
      </c>
      <c r="D35" s="32">
        <v>5388.813988100564</v>
      </c>
      <c r="E35" s="30">
        <v>5388.813988100564</v>
      </c>
      <c r="F35" s="43">
        <v>5388.813988100564</v>
      </c>
      <c r="G35" s="32">
        <v>5388.813988100564</v>
      </c>
      <c r="I35" s="33">
        <v>2007</v>
      </c>
      <c r="J35" s="30">
        <f>'[3]Interface'!B38</f>
        <v>2365.3657700651115</v>
      </c>
      <c r="K35" s="31">
        <f>'[3]Interface'!C38</f>
        <v>2725.712791807529</v>
      </c>
      <c r="L35" s="31">
        <f>'[3]Interface'!D38</f>
        <v>297.7354262279228</v>
      </c>
      <c r="M35" s="32">
        <f>'[3]Interface'!E38</f>
        <v>5388.813988100564</v>
      </c>
      <c r="O35" s="58">
        <v>2007</v>
      </c>
      <c r="P35" s="30">
        <f t="shared" si="0"/>
        <v>443.49080015408276</v>
      </c>
      <c r="Q35" s="31">
        <f t="shared" si="1"/>
        <v>463.1381288452822</v>
      </c>
      <c r="R35" s="31">
        <f t="shared" si="2"/>
        <v>250.4745959299885</v>
      </c>
      <c r="S35" s="32">
        <f t="shared" si="3"/>
        <v>434.3185514574053</v>
      </c>
      <c r="T35" s="64">
        <f t="shared" si="4"/>
        <v>142.99361607126693</v>
      </c>
      <c r="V35" s="33">
        <v>2007</v>
      </c>
      <c r="W35" s="31">
        <v>5333517.1084570605</v>
      </c>
      <c r="X35" s="31">
        <v>5885312.873296363</v>
      </c>
      <c r="Y35" s="31">
        <v>1188685.1244233344</v>
      </c>
      <c r="Z35" s="32">
        <v>12407515.106176758</v>
      </c>
      <c r="AB35" s="58">
        <v>2007</v>
      </c>
      <c r="AC35" s="64">
        <v>37685696.3</v>
      </c>
    </row>
    <row r="36" spans="1:29" ht="12">
      <c r="A36" s="33">
        <v>2008</v>
      </c>
      <c r="B36" s="30">
        <v>5449.9188545973475</v>
      </c>
      <c r="C36" s="31">
        <v>5448.84799308693</v>
      </c>
      <c r="D36" s="32">
        <v>5448.84799308693</v>
      </c>
      <c r="E36" s="30">
        <v>5449.6531996676</v>
      </c>
      <c r="F36" s="43">
        <v>5448.677266590475</v>
      </c>
      <c r="G36" s="32">
        <v>5448.677266590475</v>
      </c>
      <c r="I36" s="33">
        <v>2008</v>
      </c>
      <c r="J36" s="30">
        <f>'[3]Interface'!B39</f>
        <v>2392.127896087746</v>
      </c>
      <c r="K36" s="31">
        <f>'[3]Interface'!C39</f>
        <v>2755.3848652725837</v>
      </c>
      <c r="L36" s="31">
        <f>'[3]Interface'!D39</f>
        <v>301.1645052301453</v>
      </c>
      <c r="M36" s="32">
        <f>'[3]Interface'!E39</f>
        <v>5448.677266590475</v>
      </c>
      <c r="O36" s="58">
        <v>2008</v>
      </c>
      <c r="P36" s="30">
        <f t="shared" si="0"/>
        <v>441.66568566274213</v>
      </c>
      <c r="Q36" s="31">
        <f t="shared" si="1"/>
        <v>462.3894463659496</v>
      </c>
      <c r="R36" s="31">
        <f t="shared" si="2"/>
        <v>250.16630591536733</v>
      </c>
      <c r="S36" s="32">
        <f t="shared" si="3"/>
        <v>433.1559028006901</v>
      </c>
      <c r="T36" s="64">
        <f t="shared" si="4"/>
        <v>142.61293198928158</v>
      </c>
      <c r="V36" s="33">
        <v>2008</v>
      </c>
      <c r="W36" s="31">
        <v>5416150.66268559</v>
      </c>
      <c r="X36" s="31">
        <v>5959013.309944547</v>
      </c>
      <c r="Y36" s="31">
        <v>1203857.1866350018</v>
      </c>
      <c r="Z36" s="32">
        <v>12579021.159265138</v>
      </c>
      <c r="AB36" s="58">
        <v>2008</v>
      </c>
      <c r="AC36" s="64">
        <v>38206053.2</v>
      </c>
    </row>
    <row r="37" spans="1:29" ht="12">
      <c r="A37" s="33">
        <v>2009</v>
      </c>
      <c r="B37" s="30">
        <v>5511.02372109413</v>
      </c>
      <c r="C37" s="31">
        <v>5508.881998073295</v>
      </c>
      <c r="D37" s="32">
        <v>5508.881998073295</v>
      </c>
      <c r="E37" s="30">
        <v>5510.492411234637</v>
      </c>
      <c r="F37" s="43">
        <v>5508.540545080386</v>
      </c>
      <c r="G37" s="32">
        <v>5508.540545080386</v>
      </c>
      <c r="I37" s="33">
        <v>2009</v>
      </c>
      <c r="J37" s="30">
        <f>'[3]Interface'!B40</f>
        <v>2418.8900221103804</v>
      </c>
      <c r="K37" s="31">
        <f>'[3]Interface'!C40</f>
        <v>2785.056938737639</v>
      </c>
      <c r="L37" s="31">
        <f>'[3]Interface'!D40</f>
        <v>304.593584232368</v>
      </c>
      <c r="M37" s="32">
        <f>'[3]Interface'!E40</f>
        <v>5508.540545080386</v>
      </c>
      <c r="O37" s="58">
        <v>2009</v>
      </c>
      <c r="P37" s="30">
        <f t="shared" si="0"/>
        <v>439.89542536874535</v>
      </c>
      <c r="Q37" s="31">
        <f t="shared" si="1"/>
        <v>461.6590568897185</v>
      </c>
      <c r="R37" s="31">
        <f t="shared" si="2"/>
        <v>249.86568986802072</v>
      </c>
      <c r="S37" s="32">
        <f t="shared" si="3"/>
        <v>432.02453148316596</v>
      </c>
      <c r="T37" s="64">
        <f t="shared" si="4"/>
        <v>142.2424782172202</v>
      </c>
      <c r="V37" s="33">
        <v>2009</v>
      </c>
      <c r="W37" s="31">
        <v>5498784.21691412</v>
      </c>
      <c r="X37" s="31">
        <v>6032713.746592728</v>
      </c>
      <c r="Y37" s="31">
        <v>1219029.248846669</v>
      </c>
      <c r="Z37" s="32">
        <v>12750527.212353518</v>
      </c>
      <c r="AB37" s="58">
        <v>2009</v>
      </c>
      <c r="AC37" s="64">
        <v>38726410.1</v>
      </c>
    </row>
    <row r="38" spans="1:29" ht="12">
      <c r="A38" s="33">
        <v>2010</v>
      </c>
      <c r="B38" s="30">
        <v>5572.128587590914</v>
      </c>
      <c r="C38" s="31">
        <v>5568.916003059662</v>
      </c>
      <c r="D38" s="32">
        <v>5568.916003059662</v>
      </c>
      <c r="E38" s="30">
        <v>5571.331622801674</v>
      </c>
      <c r="F38" s="43">
        <v>5568.403823570298</v>
      </c>
      <c r="G38" s="32">
        <v>5568.403823570298</v>
      </c>
      <c r="I38" s="33">
        <v>2010</v>
      </c>
      <c r="J38" s="30">
        <f>'[3]Interface'!B41</f>
        <v>2445.652148133014</v>
      </c>
      <c r="K38" s="31">
        <f>'[3]Interface'!C41</f>
        <v>2814.729012202693</v>
      </c>
      <c r="L38" s="31">
        <f>'[3]Interface'!D41</f>
        <v>308.02266323459054</v>
      </c>
      <c r="M38" s="32">
        <f>'[3]Interface'!E41</f>
        <v>5568.403823570298</v>
      </c>
      <c r="O38" s="58">
        <v>2010</v>
      </c>
      <c r="P38" s="30">
        <f t="shared" si="0"/>
        <v>438.1775829033365</v>
      </c>
      <c r="Q38" s="31">
        <f t="shared" si="1"/>
        <v>460.9462980627375</v>
      </c>
      <c r="R38" s="31">
        <f t="shared" si="2"/>
        <v>249.5724647792336</v>
      </c>
      <c r="S38" s="32">
        <f t="shared" si="3"/>
        <v>430.92319213124034</v>
      </c>
      <c r="T38" s="64">
        <f t="shared" si="4"/>
        <v>141.88184783654407</v>
      </c>
      <c r="V38" s="33">
        <v>2010</v>
      </c>
      <c r="W38" s="31">
        <v>5581417.77114265</v>
      </c>
      <c r="X38" s="31">
        <v>6106414.183240911</v>
      </c>
      <c r="Y38" s="31">
        <v>1234201.3110583362</v>
      </c>
      <c r="Z38" s="32">
        <v>12922033.265441898</v>
      </c>
      <c r="AB38" s="58">
        <v>2010</v>
      </c>
      <c r="AC38" s="64">
        <v>39246767</v>
      </c>
    </row>
    <row r="39" spans="1:29" ht="12">
      <c r="A39" s="33">
        <v>2011</v>
      </c>
      <c r="B39" s="30">
        <v>5633.233454087698</v>
      </c>
      <c r="C39" s="31">
        <v>5628.9500080460275</v>
      </c>
      <c r="D39" s="32">
        <v>5628.9500080460275</v>
      </c>
      <c r="E39" s="30">
        <v>5632.1708343687105</v>
      </c>
      <c r="F39" s="43">
        <v>5628.267102060209</v>
      </c>
      <c r="G39" s="32">
        <v>5628.267102060209</v>
      </c>
      <c r="I39" s="33">
        <v>2011</v>
      </c>
      <c r="J39" s="30">
        <f>'[3]Interface'!B42</f>
        <v>2472.414274155648</v>
      </c>
      <c r="K39" s="31">
        <f>'[3]Interface'!C42</f>
        <v>2844.4010856677482</v>
      </c>
      <c r="L39" s="31">
        <f>'[3]Interface'!D42</f>
        <v>311.4517422368132</v>
      </c>
      <c r="M39" s="32">
        <f>'[3]Interface'!E42</f>
        <v>5628.267102060209</v>
      </c>
      <c r="O39" s="58">
        <v>2011</v>
      </c>
      <c r="P39" s="30">
        <f t="shared" si="0"/>
        <v>436.5098640757151</v>
      </c>
      <c r="Q39" s="31">
        <f t="shared" si="1"/>
        <v>460.25053912653686</v>
      </c>
      <c r="R39" s="31">
        <f t="shared" si="2"/>
        <v>249.28636138742567</v>
      </c>
      <c r="S39" s="32">
        <f t="shared" si="3"/>
        <v>429.85070462155</v>
      </c>
      <c r="T39" s="64">
        <f t="shared" si="4"/>
        <v>141.7440155373738</v>
      </c>
      <c r="V39" s="33">
        <v>2011</v>
      </c>
      <c r="W39" s="31">
        <v>5664051.325371181</v>
      </c>
      <c r="X39" s="31">
        <v>6180114.6198890945</v>
      </c>
      <c r="Y39" s="31">
        <v>1249373.3732700036</v>
      </c>
      <c r="Z39" s="32">
        <v>13093539.318530278</v>
      </c>
      <c r="AB39" s="58">
        <v>2011</v>
      </c>
      <c r="AC39" s="64">
        <v>39707264.4</v>
      </c>
    </row>
    <row r="40" spans="1:29" ht="12">
      <c r="A40" s="33">
        <v>2012</v>
      </c>
      <c r="B40" s="30">
        <v>5694.338320584483</v>
      </c>
      <c r="C40" s="31">
        <v>5688.984013032395</v>
      </c>
      <c r="D40" s="32">
        <v>5688.984013032395</v>
      </c>
      <c r="E40" s="30">
        <v>5693.010045935748</v>
      </c>
      <c r="F40" s="43">
        <v>5688.130380550122</v>
      </c>
      <c r="G40" s="32">
        <v>5688.130380550122</v>
      </c>
      <c r="I40" s="33">
        <v>2012</v>
      </c>
      <c r="J40" s="30">
        <f>'[3]Interface'!B43</f>
        <v>2499.1764001782826</v>
      </c>
      <c r="K40" s="31">
        <f>'[3]Interface'!C43</f>
        <v>2874.0731591328035</v>
      </c>
      <c r="L40" s="31">
        <f>'[3]Interface'!D43</f>
        <v>314.8808212390357</v>
      </c>
      <c r="M40" s="32">
        <f>'[3]Interface'!E43</f>
        <v>5688.130380550122</v>
      </c>
      <c r="O40" s="58">
        <v>2012</v>
      </c>
      <c r="P40" s="30">
        <f t="shared" si="0"/>
        <v>434.89010665090876</v>
      </c>
      <c r="Q40" s="31">
        <f t="shared" si="1"/>
        <v>459.57117905628814</v>
      </c>
      <c r="R40" s="31">
        <f t="shared" si="2"/>
        <v>249.00712335345727</v>
      </c>
      <c r="S40" s="32">
        <f t="shared" si="3"/>
        <v>428.80594986280335</v>
      </c>
      <c r="T40" s="64">
        <f t="shared" si="4"/>
        <v>141.60934355446517</v>
      </c>
      <c r="V40" s="33">
        <v>2012</v>
      </c>
      <c r="W40" s="31">
        <v>5746684.87959971</v>
      </c>
      <c r="X40" s="31">
        <v>6253815.056537276</v>
      </c>
      <c r="Y40" s="31">
        <v>1264545.4354816708</v>
      </c>
      <c r="Z40" s="32">
        <v>13265045.371618658</v>
      </c>
      <c r="AB40" s="58">
        <v>2012</v>
      </c>
      <c r="AC40" s="64">
        <v>40167761.8</v>
      </c>
    </row>
    <row r="41" spans="1:29" ht="12">
      <c r="A41" s="33">
        <v>2013</v>
      </c>
      <c r="B41" s="30">
        <v>5755.443187081267</v>
      </c>
      <c r="C41" s="31">
        <v>5749.018018018761</v>
      </c>
      <c r="D41" s="32">
        <v>5749.018018018761</v>
      </c>
      <c r="E41" s="30">
        <v>5753.849257502786</v>
      </c>
      <c r="F41" s="43">
        <v>5747.993659040034</v>
      </c>
      <c r="G41" s="32">
        <v>5747.993659040034</v>
      </c>
      <c r="I41" s="33">
        <v>2013</v>
      </c>
      <c r="J41" s="30">
        <f>'[3]Interface'!B44</f>
        <v>2525.9385262009173</v>
      </c>
      <c r="K41" s="31">
        <f>'[3]Interface'!C44</f>
        <v>2903.7452325978584</v>
      </c>
      <c r="L41" s="31">
        <f>'[3]Interface'!D44</f>
        <v>318.30990024125833</v>
      </c>
      <c r="M41" s="32">
        <f>'[3]Interface'!E44</f>
        <v>5747.993659040034</v>
      </c>
      <c r="O41" s="58">
        <v>2013</v>
      </c>
      <c r="P41" s="30">
        <f t="shared" si="0"/>
        <v>433.31627099706725</v>
      </c>
      <c r="Q41" s="31">
        <f t="shared" si="1"/>
        <v>458.9076448291757</v>
      </c>
      <c r="R41" s="31">
        <f t="shared" si="2"/>
        <v>248.73450649460116</v>
      </c>
      <c r="S41" s="32">
        <f t="shared" si="3"/>
        <v>427.7878659006703</v>
      </c>
      <c r="T41" s="64">
        <f t="shared" si="4"/>
        <v>141.47772442684507</v>
      </c>
      <c r="V41" s="33">
        <v>2013</v>
      </c>
      <c r="W41" s="31">
        <v>5829318.43382824</v>
      </c>
      <c r="X41" s="31">
        <v>6327515.493185458</v>
      </c>
      <c r="Y41" s="31">
        <v>1279717.497693338</v>
      </c>
      <c r="Z41" s="32">
        <v>13436551.424707036</v>
      </c>
      <c r="AB41" s="58">
        <v>2013</v>
      </c>
      <c r="AC41" s="64">
        <v>40628259.2</v>
      </c>
    </row>
    <row r="42" spans="1:29" ht="12">
      <c r="A42" s="33">
        <v>2014</v>
      </c>
      <c r="B42" s="30">
        <v>5809.357742935484</v>
      </c>
      <c r="C42" s="31">
        <v>5774.857741077763</v>
      </c>
      <c r="D42" s="32">
        <v>5724.305284522204</v>
      </c>
      <c r="E42" s="30">
        <v>5811.602007932229</v>
      </c>
      <c r="F42" s="43">
        <v>5778.830588862608</v>
      </c>
      <c r="G42" s="32">
        <v>5725.221364524322</v>
      </c>
      <c r="I42" s="33">
        <v>2014</v>
      </c>
      <c r="J42" s="30">
        <f>'[3]Interface'!B45</f>
        <v>2541.8587642458206</v>
      </c>
      <c r="K42" s="31">
        <f>'[3]Interface'!C45</f>
        <v>2915.2265738375463</v>
      </c>
      <c r="L42" s="31">
        <f>'[3]Interface'!D45</f>
        <v>321.74525077924096</v>
      </c>
      <c r="M42" s="32">
        <f>'[3]Interface'!E45</f>
        <v>5778.830588862608</v>
      </c>
      <c r="O42" s="58">
        <v>2014</v>
      </c>
      <c r="P42" s="30">
        <f t="shared" si="0"/>
        <v>429.9525384138508</v>
      </c>
      <c r="Q42" s="31">
        <f t="shared" si="1"/>
        <v>455.4176278058017</v>
      </c>
      <c r="R42" s="31">
        <f t="shared" si="2"/>
        <v>248.47312137016894</v>
      </c>
      <c r="S42" s="32">
        <f t="shared" si="3"/>
        <v>424.66241771039404</v>
      </c>
      <c r="T42" s="64">
        <f t="shared" si="4"/>
        <v>140.64262506455617</v>
      </c>
      <c r="V42" s="33">
        <v>2014</v>
      </c>
      <c r="W42" s="31">
        <v>5911951.988056771</v>
      </c>
      <c r="X42" s="31">
        <v>6401215.929833641</v>
      </c>
      <c r="Y42" s="31">
        <v>1294889.5599050052</v>
      </c>
      <c r="Z42" s="32">
        <v>13608057.477795416</v>
      </c>
      <c r="AB42" s="58">
        <v>2014</v>
      </c>
      <c r="AC42" s="64">
        <v>41088756.6</v>
      </c>
    </row>
    <row r="43" spans="1:29" ht="12">
      <c r="A43" s="33">
        <v>2015</v>
      </c>
      <c r="B43" s="30">
        <v>5863.2722987897005</v>
      </c>
      <c r="C43" s="31">
        <v>5800.697464136764</v>
      </c>
      <c r="D43" s="32">
        <v>5699.5925510256475</v>
      </c>
      <c r="E43" s="30">
        <v>5869.354758361672</v>
      </c>
      <c r="F43" s="43">
        <v>5809.6675186851835</v>
      </c>
      <c r="G43" s="32">
        <v>5702.449070008611</v>
      </c>
      <c r="I43" s="33">
        <v>2015</v>
      </c>
      <c r="J43" s="30">
        <f>'[3]Interface'!B46</f>
        <v>2557.7790022907247</v>
      </c>
      <c r="K43" s="31">
        <f>'[3]Interface'!C46</f>
        <v>2926.7079150772356</v>
      </c>
      <c r="L43" s="31">
        <f>'[3]Interface'!D46</f>
        <v>325.1806013172236</v>
      </c>
      <c r="M43" s="32">
        <f>'[3]Interface'!E46</f>
        <v>5809.6675186851835</v>
      </c>
      <c r="O43" s="58">
        <v>2015</v>
      </c>
      <c r="P43" s="30">
        <f t="shared" si="0"/>
        <v>426.6815419095061</v>
      </c>
      <c r="Q43" s="31">
        <f t="shared" si="1"/>
        <v>452.0070606977549</v>
      </c>
      <c r="R43" s="31">
        <f t="shared" si="2"/>
        <v>248.2177905431867</v>
      </c>
      <c r="S43" s="32">
        <f t="shared" si="3"/>
        <v>421.61477071926976</v>
      </c>
      <c r="T43" s="64">
        <f t="shared" si="4"/>
        <v>139.82603679683834</v>
      </c>
      <c r="V43" s="33">
        <v>2015</v>
      </c>
      <c r="W43" s="31">
        <v>5994585.542285301</v>
      </c>
      <c r="X43" s="31">
        <v>6474916.366481822</v>
      </c>
      <c r="Y43" s="31">
        <v>1310061.6221166723</v>
      </c>
      <c r="Z43" s="32">
        <v>13779563.530883797</v>
      </c>
      <c r="AB43" s="58">
        <v>2015</v>
      </c>
      <c r="AC43" s="64">
        <v>41549254</v>
      </c>
    </row>
    <row r="44" spans="1:29" ht="12">
      <c r="A44" s="33">
        <v>2016</v>
      </c>
      <c r="B44" s="30">
        <v>5917.186854643917</v>
      </c>
      <c r="C44" s="31">
        <v>5826.537187195765</v>
      </c>
      <c r="D44" s="32">
        <v>5674.87981752909</v>
      </c>
      <c r="E44" s="30">
        <v>5927.107508791116</v>
      </c>
      <c r="F44" s="43">
        <v>5840.50444850776</v>
      </c>
      <c r="G44" s="32">
        <v>5679.676775492901</v>
      </c>
      <c r="I44" s="33">
        <v>2016</v>
      </c>
      <c r="J44" s="30">
        <f>'[3]Interface'!B47</f>
        <v>2573.699240335629</v>
      </c>
      <c r="K44" s="31">
        <f>'[3]Interface'!C47</f>
        <v>2938.189256316925</v>
      </c>
      <c r="L44" s="31">
        <f>'[3]Interface'!D47</f>
        <v>328.61595185520616</v>
      </c>
      <c r="M44" s="32">
        <f>'[3]Interface'!E47</f>
        <v>5840.50444850776</v>
      </c>
      <c r="O44" s="58">
        <v>2016</v>
      </c>
      <c r="P44" s="30">
        <f t="shared" si="0"/>
        <v>423.4994986131107</v>
      </c>
      <c r="Q44" s="31">
        <f t="shared" si="1"/>
        <v>448.6732610331659</v>
      </c>
      <c r="R44" s="31">
        <f t="shared" si="2"/>
        <v>247.96830607407674</v>
      </c>
      <c r="S44" s="32">
        <f t="shared" si="3"/>
        <v>418.6420556039432</v>
      </c>
      <c r="T44" s="64">
        <f t="shared" si="4"/>
        <v>139.02735088567462</v>
      </c>
      <c r="V44" s="33">
        <v>2016</v>
      </c>
      <c r="W44" s="31">
        <v>6077219.096513831</v>
      </c>
      <c r="X44" s="31">
        <v>6548616.803130005</v>
      </c>
      <c r="Y44" s="31">
        <v>1325233.6843283398</v>
      </c>
      <c r="Z44" s="32">
        <v>13951069.583972175</v>
      </c>
      <c r="AB44" s="58">
        <v>2016</v>
      </c>
      <c r="AC44" s="64">
        <v>42009751.4</v>
      </c>
    </row>
    <row r="45" spans="1:29" ht="12">
      <c r="A45" s="33">
        <v>2017</v>
      </c>
      <c r="B45" s="30">
        <v>5971.101410498134</v>
      </c>
      <c r="C45" s="31">
        <v>5852.376910254767</v>
      </c>
      <c r="D45" s="32">
        <v>5650.167084032534</v>
      </c>
      <c r="E45" s="30">
        <v>5984.860259220559</v>
      </c>
      <c r="F45" s="43">
        <v>5871.341378330335</v>
      </c>
      <c r="G45" s="32">
        <v>5656.904480977189</v>
      </c>
      <c r="I45" s="33">
        <v>2017</v>
      </c>
      <c r="J45" s="30">
        <f>'[3]Interface'!B48</f>
        <v>2589.6194783805327</v>
      </c>
      <c r="K45" s="31">
        <f>'[3]Interface'!C48</f>
        <v>2949.6705975566138</v>
      </c>
      <c r="L45" s="31">
        <f>'[3]Interface'!D48</f>
        <v>332.0513023931888</v>
      </c>
      <c r="M45" s="32">
        <f>'[3]Interface'!E48</f>
        <v>5871.341378330335</v>
      </c>
      <c r="O45" s="58">
        <v>2017</v>
      </c>
      <c r="P45" s="30">
        <f t="shared" si="0"/>
        <v>420.4028286404614</v>
      </c>
      <c r="Q45" s="31">
        <f t="shared" si="1"/>
        <v>445.4136657541662</v>
      </c>
      <c r="R45" s="31">
        <f t="shared" si="2"/>
        <v>247.72446943793975</v>
      </c>
      <c r="S45" s="32">
        <f t="shared" si="3"/>
        <v>415.74154242252536</v>
      </c>
      <c r="T45" s="64">
        <f t="shared" si="4"/>
        <v>138.24598499480265</v>
      </c>
      <c r="V45" s="33">
        <v>2017</v>
      </c>
      <c r="W45" s="31">
        <v>6159852.650742361</v>
      </c>
      <c r="X45" s="31">
        <v>6622317.239778187</v>
      </c>
      <c r="Y45" s="31">
        <v>1340405.746540007</v>
      </c>
      <c r="Z45" s="32">
        <v>14122575.637060557</v>
      </c>
      <c r="AB45" s="58">
        <v>2017</v>
      </c>
      <c r="AC45" s="64">
        <v>42470248.8</v>
      </c>
    </row>
    <row r="46" spans="1:29" ht="12">
      <c r="A46" s="33">
        <v>2018</v>
      </c>
      <c r="B46" s="30">
        <v>6025.015966352351</v>
      </c>
      <c r="C46" s="31">
        <v>5878.216633313768</v>
      </c>
      <c r="D46" s="32">
        <v>5625.454350535976</v>
      </c>
      <c r="E46" s="30">
        <v>6042.613009650003</v>
      </c>
      <c r="F46" s="43">
        <v>5902.17830815291</v>
      </c>
      <c r="G46" s="32">
        <v>5634.132186461477</v>
      </c>
      <c r="I46" s="33">
        <v>2018</v>
      </c>
      <c r="J46" s="30">
        <f>'[3]Interface'!B49</f>
        <v>2605.5397164254373</v>
      </c>
      <c r="K46" s="31">
        <f>'[3]Interface'!C49</f>
        <v>2961.151938796302</v>
      </c>
      <c r="L46" s="31">
        <f>'[3]Interface'!D49</f>
        <v>335.4866529311715</v>
      </c>
      <c r="M46" s="32">
        <f>'[3]Interface'!E49</f>
        <v>5902.17830815291</v>
      </c>
      <c r="O46" s="58">
        <v>2018</v>
      </c>
      <c r="P46" s="30">
        <f t="shared" si="0"/>
        <v>417.3881416591111</v>
      </c>
      <c r="Q46" s="31">
        <f t="shared" si="1"/>
        <v>442.22582464517234</v>
      </c>
      <c r="R46" s="31">
        <f t="shared" si="2"/>
        <v>247.48609099769402</v>
      </c>
      <c r="S46" s="32">
        <f t="shared" si="3"/>
        <v>412.91063225282386</v>
      </c>
      <c r="T46" s="64">
        <f t="shared" si="4"/>
        <v>137.48138177372073</v>
      </c>
      <c r="V46" s="33">
        <v>2018</v>
      </c>
      <c r="W46" s="31">
        <v>6242486.204970891</v>
      </c>
      <c r="X46" s="31">
        <v>6696017.67642637</v>
      </c>
      <c r="Y46" s="31">
        <v>1355577.8087516741</v>
      </c>
      <c r="Z46" s="32">
        <v>14294081.690148935</v>
      </c>
      <c r="AB46" s="58">
        <v>2018</v>
      </c>
      <c r="AC46" s="64">
        <v>42930746.2</v>
      </c>
    </row>
    <row r="47" spans="1:29" ht="12">
      <c r="A47" s="33">
        <v>2019</v>
      </c>
      <c r="B47" s="30">
        <v>6078.930522206568</v>
      </c>
      <c r="C47" s="31">
        <v>5904.056356372769</v>
      </c>
      <c r="D47" s="32">
        <v>5600.741617039421</v>
      </c>
      <c r="E47" s="30">
        <v>6100.365760079447</v>
      </c>
      <c r="F47" s="43">
        <v>5933.015237975486</v>
      </c>
      <c r="G47" s="32">
        <v>5611.359891945767</v>
      </c>
      <c r="I47" s="33">
        <v>2019</v>
      </c>
      <c r="J47" s="30">
        <f>'[3]Interface'!B50</f>
        <v>2621.459954470341</v>
      </c>
      <c r="K47" s="31">
        <f>'[3]Interface'!C50</f>
        <v>2972.633280035991</v>
      </c>
      <c r="L47" s="31">
        <f>'[3]Interface'!D50</f>
        <v>338.922003469154</v>
      </c>
      <c r="M47" s="32">
        <f>'[3]Interface'!E50</f>
        <v>5933.015237975486</v>
      </c>
      <c r="O47" s="58">
        <v>2019</v>
      </c>
      <c r="P47" s="30">
        <f t="shared" si="0"/>
        <v>414.45222450651954</v>
      </c>
      <c r="Q47" s="31">
        <f t="shared" si="1"/>
        <v>439.1073941904403</v>
      </c>
      <c r="R47" s="31">
        <f t="shared" si="2"/>
        <v>247.25298951220395</v>
      </c>
      <c r="S47" s="32">
        <f t="shared" si="3"/>
        <v>410.1468494254013</v>
      </c>
      <c r="T47" s="64">
        <f t="shared" si="4"/>
        <v>136.73300753185802</v>
      </c>
      <c r="V47" s="33">
        <v>2019</v>
      </c>
      <c r="W47" s="31">
        <v>6325119.75919942</v>
      </c>
      <c r="X47" s="31">
        <v>6769718.113074552</v>
      </c>
      <c r="Y47" s="31">
        <v>1370749.8709633416</v>
      </c>
      <c r="Z47" s="32">
        <v>14465587.743237317</v>
      </c>
      <c r="AB47" s="58">
        <v>2019</v>
      </c>
      <c r="AC47" s="64">
        <v>43391243.6</v>
      </c>
    </row>
    <row r="48" spans="1:29" ht="12">
      <c r="A48" s="33">
        <v>2020</v>
      </c>
      <c r="B48" s="30">
        <v>6132.845078060785</v>
      </c>
      <c r="C48" s="31">
        <v>5929.896079431772</v>
      </c>
      <c r="D48" s="32">
        <v>5576.028883542863</v>
      </c>
      <c r="E48" s="30">
        <v>6158.118510508891</v>
      </c>
      <c r="F48" s="43">
        <v>5963.852167798062</v>
      </c>
      <c r="G48" s="32">
        <v>5588.587597430056</v>
      </c>
      <c r="I48" s="33">
        <v>2020</v>
      </c>
      <c r="J48" s="30">
        <f>'[3]Interface'!B51</f>
        <v>2637.380192515245</v>
      </c>
      <c r="K48" s="31">
        <f>'[3]Interface'!C51</f>
        <v>2984.11462127568</v>
      </c>
      <c r="L48" s="31">
        <f>'[3]Interface'!D51</f>
        <v>342.3573540071367</v>
      </c>
      <c r="M48" s="32">
        <f>'[3]Interface'!E51</f>
        <v>5963.852167798062</v>
      </c>
      <c r="O48" s="58">
        <v>2020</v>
      </c>
      <c r="P48" s="30">
        <f t="shared" si="0"/>
        <v>411.5920297662534</v>
      </c>
      <c r="Q48" s="31">
        <f t="shared" si="1"/>
        <v>436.05613182852653</v>
      </c>
      <c r="R48" s="31">
        <f t="shared" si="2"/>
        <v>247.02499167671755</v>
      </c>
      <c r="S48" s="32">
        <f t="shared" si="3"/>
        <v>407.44783430267773</v>
      </c>
      <c r="T48" s="64">
        <f t="shared" si="4"/>
        <v>136.00035099628224</v>
      </c>
      <c r="V48" s="33">
        <v>2020</v>
      </c>
      <c r="W48" s="31">
        <v>6407753.313427949</v>
      </c>
      <c r="X48" s="31">
        <v>6843418.549722733</v>
      </c>
      <c r="Y48" s="31">
        <v>1385921.933175008</v>
      </c>
      <c r="Z48" s="32">
        <v>14637093.79632569</v>
      </c>
      <c r="AB48" s="58">
        <v>2020</v>
      </c>
      <c r="AC48" s="64">
        <v>43851741</v>
      </c>
    </row>
    <row r="49" spans="1:29" ht="12">
      <c r="A49" s="33">
        <v>2021</v>
      </c>
      <c r="B49" s="30">
        <v>6186.759633915001</v>
      </c>
      <c r="C49" s="31">
        <v>5955.735802490773</v>
      </c>
      <c r="D49" s="32">
        <v>5551.3161500463075</v>
      </c>
      <c r="E49" s="30">
        <v>6215.871260938335</v>
      </c>
      <c r="F49" s="43">
        <v>5994.689097620637</v>
      </c>
      <c r="G49" s="32">
        <v>5565.815302914344</v>
      </c>
      <c r="I49" s="33">
        <v>2021</v>
      </c>
      <c r="J49" s="30">
        <f>'[3]Interface'!B52</f>
        <v>2653.3004305601494</v>
      </c>
      <c r="K49" s="31">
        <f>'[3]Interface'!C52</f>
        <v>2995.5959625153687</v>
      </c>
      <c r="L49" s="31">
        <f>'[3]Interface'!D52</f>
        <v>345.79270454511925</v>
      </c>
      <c r="M49" s="32">
        <f>'[3]Interface'!E52</f>
        <v>5994.689097620637</v>
      </c>
      <c r="O49" s="58">
        <v>2021</v>
      </c>
      <c r="P49" s="30">
        <f t="shared" si="0"/>
        <v>409.69826118180686</v>
      </c>
      <c r="Q49" s="31">
        <f t="shared" si="1"/>
        <v>435.2162016520619</v>
      </c>
      <c r="R49" s="31">
        <f t="shared" si="2"/>
        <v>247.5224926504786</v>
      </c>
      <c r="S49" s="32">
        <f t="shared" si="3"/>
        <v>406.2473934371141</v>
      </c>
      <c r="T49" s="64">
        <f t="shared" si="4"/>
        <v>135.38865011668503</v>
      </c>
      <c r="V49" s="33">
        <v>2021</v>
      </c>
      <c r="W49" s="31">
        <v>6476230.635947771</v>
      </c>
      <c r="X49" s="31">
        <v>6883006.540529088</v>
      </c>
      <c r="Y49" s="31">
        <v>1397015.2806816066</v>
      </c>
      <c r="Z49" s="32">
        <v>14756252.457158467</v>
      </c>
      <c r="AB49" s="58">
        <v>2021</v>
      </c>
      <c r="AC49" s="64">
        <v>44277634</v>
      </c>
    </row>
    <row r="50" spans="1:29" ht="12">
      <c r="A50" s="33">
        <v>2022</v>
      </c>
      <c r="B50" s="30">
        <v>6240.674189769219</v>
      </c>
      <c r="C50" s="31">
        <v>5981.575525549773</v>
      </c>
      <c r="D50" s="32">
        <v>5526.60341654975</v>
      </c>
      <c r="E50" s="30">
        <v>6273.624011367778</v>
      </c>
      <c r="F50" s="43">
        <v>6025.526027443212</v>
      </c>
      <c r="G50" s="32">
        <v>5543.043008398633</v>
      </c>
      <c r="I50" s="33">
        <v>2022</v>
      </c>
      <c r="J50" s="30">
        <f>'[3]Interface'!B53</f>
        <v>2669.2206686050527</v>
      </c>
      <c r="K50" s="31">
        <f>'[3]Interface'!C53</f>
        <v>3007.077303755057</v>
      </c>
      <c r="L50" s="31">
        <f>'[3]Interface'!D53</f>
        <v>349.22805508310176</v>
      </c>
      <c r="M50" s="32">
        <f>'[3]Interface'!E53</f>
        <v>6025.526027443212</v>
      </c>
      <c r="O50" s="58">
        <v>2022</v>
      </c>
      <c r="P50" s="30">
        <f t="shared" si="0"/>
        <v>407.8441216237303</v>
      </c>
      <c r="Q50" s="31">
        <f t="shared" si="1"/>
        <v>434.38587803220065</v>
      </c>
      <c r="R50" s="31">
        <f t="shared" si="2"/>
        <v>248.01215480971024</v>
      </c>
      <c r="S50" s="32">
        <f t="shared" si="3"/>
        <v>405.0661847023219</v>
      </c>
      <c r="T50" s="64">
        <f t="shared" si="4"/>
        <v>134.78860465401786</v>
      </c>
      <c r="V50" s="33">
        <v>2022</v>
      </c>
      <c r="W50" s="31">
        <v>6544707.9584675925</v>
      </c>
      <c r="X50" s="31">
        <v>6922594.531335443</v>
      </c>
      <c r="Y50" s="31">
        <v>1408108.628188205</v>
      </c>
      <c r="Z50" s="32">
        <v>14875411.11799124</v>
      </c>
      <c r="AB50" s="58">
        <v>2022</v>
      </c>
      <c r="AC50" s="64">
        <v>44703527</v>
      </c>
    </row>
    <row r="51" spans="1:29" ht="12">
      <c r="A51" s="33">
        <v>2023</v>
      </c>
      <c r="B51" s="30">
        <v>6294.588745623436</v>
      </c>
      <c r="C51" s="31">
        <v>6007.415248608776</v>
      </c>
      <c r="D51" s="32">
        <v>5501.890683053193</v>
      </c>
      <c r="E51" s="30">
        <v>6331.376761797222</v>
      </c>
      <c r="F51" s="43">
        <v>6056.362957265787</v>
      </c>
      <c r="G51" s="32">
        <v>5520.270713882923</v>
      </c>
      <c r="I51" s="33">
        <v>2023</v>
      </c>
      <c r="J51" s="30">
        <f>'[3]Interface'!B54</f>
        <v>2685.140906649957</v>
      </c>
      <c r="K51" s="31">
        <f>'[3]Interface'!C54</f>
        <v>3018.5586449947464</v>
      </c>
      <c r="L51" s="31">
        <f>'[3]Interface'!D54</f>
        <v>352.66340562108445</v>
      </c>
      <c r="M51" s="32">
        <f>'[3]Interface'!E54</f>
        <v>6056.362957265787</v>
      </c>
      <c r="O51" s="58">
        <v>2023</v>
      </c>
      <c r="P51" s="30">
        <f t="shared" si="0"/>
        <v>406.02838005606867</v>
      </c>
      <c r="Q51" s="31">
        <f t="shared" si="1"/>
        <v>433.56499709607414</v>
      </c>
      <c r="R51" s="31">
        <f t="shared" si="2"/>
        <v>248.49416197326659</v>
      </c>
      <c r="S51" s="32">
        <f t="shared" si="3"/>
        <v>403.9037495973274</v>
      </c>
      <c r="T51" s="64">
        <f t="shared" si="4"/>
        <v>134.19988462660916</v>
      </c>
      <c r="V51" s="33">
        <v>2023</v>
      </c>
      <c r="W51" s="31">
        <v>6613185.280987414</v>
      </c>
      <c r="X51" s="31">
        <v>6962182.522141797</v>
      </c>
      <c r="Y51" s="31">
        <v>1419201.9756948035</v>
      </c>
      <c r="Z51" s="32">
        <v>14994569.778824013</v>
      </c>
      <c r="AB51" s="58">
        <v>2023</v>
      </c>
      <c r="AC51" s="64">
        <v>45129420</v>
      </c>
    </row>
    <row r="52" spans="1:29" ht="12">
      <c r="A52" s="33">
        <v>2024</v>
      </c>
      <c r="B52" s="30">
        <v>6348.503301477653</v>
      </c>
      <c r="C52" s="31">
        <v>6033.254971667779</v>
      </c>
      <c r="D52" s="32">
        <v>5477.177949556637</v>
      </c>
      <c r="E52" s="30">
        <v>6389.129512226666</v>
      </c>
      <c r="F52" s="43">
        <v>6087.199887088362</v>
      </c>
      <c r="G52" s="32">
        <v>5497.498419367212</v>
      </c>
      <c r="I52" s="33">
        <v>2024</v>
      </c>
      <c r="J52" s="30">
        <f>'[3]Interface'!B55</f>
        <v>2701.0611446948606</v>
      </c>
      <c r="K52" s="31">
        <f>'[3]Interface'!C55</f>
        <v>3030.039986234435</v>
      </c>
      <c r="L52" s="31">
        <f>'[3]Interface'!D55</f>
        <v>356.098756159067</v>
      </c>
      <c r="M52" s="32">
        <f>'[3]Interface'!E55</f>
        <v>6087.199887088362</v>
      </c>
      <c r="O52" s="58">
        <v>2024</v>
      </c>
      <c r="P52" s="30">
        <f t="shared" si="0"/>
        <v>404.2498559081778</v>
      </c>
      <c r="Q52" s="31">
        <f t="shared" si="1"/>
        <v>432.7533986769602</v>
      </c>
      <c r="R52" s="31">
        <f t="shared" si="2"/>
        <v>248.96869225721727</v>
      </c>
      <c r="S52" s="32">
        <f t="shared" si="3"/>
        <v>402.7596440806894</v>
      </c>
      <c r="T52" s="64">
        <f t="shared" si="4"/>
        <v>133.62217239267704</v>
      </c>
      <c r="V52" s="33">
        <v>2024</v>
      </c>
      <c r="W52" s="31">
        <v>6681662.603507237</v>
      </c>
      <c r="X52" s="31">
        <v>7001770.512948151</v>
      </c>
      <c r="Y52" s="31">
        <v>1430295.323201402</v>
      </c>
      <c r="Z52" s="32">
        <v>15113728.43965679</v>
      </c>
      <c r="AB52" s="58">
        <v>2024</v>
      </c>
      <c r="AC52" s="64">
        <v>45555313</v>
      </c>
    </row>
    <row r="53" spans="1:29" ht="12">
      <c r="A53" s="33">
        <v>2025</v>
      </c>
      <c r="B53" s="30">
        <v>6402.4178573318695</v>
      </c>
      <c r="C53" s="31">
        <v>6059.09469472678</v>
      </c>
      <c r="D53" s="32">
        <v>5452.46521606008</v>
      </c>
      <c r="E53" s="30">
        <v>6446.882262656109</v>
      </c>
      <c r="F53" s="43">
        <v>6118.036816910938</v>
      </c>
      <c r="G53" s="32">
        <v>5474.726124851501</v>
      </c>
      <c r="I53" s="33">
        <v>2025</v>
      </c>
      <c r="J53" s="30">
        <f>'[3]Interface'!B56</f>
        <v>2716.9813827397647</v>
      </c>
      <c r="K53" s="31">
        <f>'[3]Interface'!C56</f>
        <v>3041.5213274741236</v>
      </c>
      <c r="L53" s="31">
        <f>'[3]Interface'!D56</f>
        <v>359.53410669704965</v>
      </c>
      <c r="M53" s="32">
        <f>'[3]Interface'!E56</f>
        <v>6118.036816910938</v>
      </c>
      <c r="O53" s="58">
        <v>2025</v>
      </c>
      <c r="P53" s="30">
        <f t="shared" si="0"/>
        <v>402.50741651497935</v>
      </c>
      <c r="Q53" s="31">
        <f t="shared" si="1"/>
        <v>431.95092621010014</v>
      </c>
      <c r="R53" s="31">
        <f t="shared" si="2"/>
        <v>249.43591829429937</v>
      </c>
      <c r="S53" s="32">
        <f t="shared" si="3"/>
        <v>401.633438004954</v>
      </c>
      <c r="T53" s="64">
        <f t="shared" si="4"/>
        <v>133.05516207884887</v>
      </c>
      <c r="V53" s="33">
        <v>2025</v>
      </c>
      <c r="W53" s="31">
        <v>6750139.926027058</v>
      </c>
      <c r="X53" s="31">
        <v>7041358.503754506</v>
      </c>
      <c r="Y53" s="31">
        <v>1441388.6707080007</v>
      </c>
      <c r="Z53" s="32">
        <v>15232887.100489564</v>
      </c>
      <c r="AB53" s="58">
        <v>2025</v>
      </c>
      <c r="AC53" s="64">
        <v>45981206</v>
      </c>
    </row>
    <row r="54" spans="1:29" ht="12">
      <c r="A54" s="33">
        <v>2026</v>
      </c>
      <c r="B54" s="30">
        <v>6456.332413186086</v>
      </c>
      <c r="C54" s="31">
        <v>6084.934417785781</v>
      </c>
      <c r="D54" s="32">
        <v>5427.752482563523</v>
      </c>
      <c r="E54" s="30">
        <v>6504.635013085553</v>
      </c>
      <c r="F54" s="43">
        <v>6148.873746733513</v>
      </c>
      <c r="G54" s="32">
        <v>5451.95383033579</v>
      </c>
      <c r="I54" s="33">
        <v>2026</v>
      </c>
      <c r="J54" s="30">
        <f>'[3]Interface'!B57</f>
        <v>2732.9016207846694</v>
      </c>
      <c r="K54" s="31">
        <f>'[3]Interface'!C57</f>
        <v>3053.002668713813</v>
      </c>
      <c r="L54" s="31">
        <f>'[3]Interface'!D57</f>
        <v>362.9694572350323</v>
      </c>
      <c r="M54" s="32">
        <f>'[3]Interface'!E57</f>
        <v>6148.873746733513</v>
      </c>
      <c r="O54" s="58">
        <v>2026</v>
      </c>
      <c r="P54" s="30">
        <f t="shared" si="0"/>
        <v>400.7999747114534</v>
      </c>
      <c r="Q54" s="31">
        <f t="shared" si="1"/>
        <v>431.15742663201013</v>
      </c>
      <c r="R54" s="31">
        <f t="shared" si="2"/>
        <v>249.89600744331196</v>
      </c>
      <c r="S54" s="32">
        <f t="shared" si="3"/>
        <v>400.52471457744565</v>
      </c>
      <c r="T54" s="64">
        <f t="shared" si="4"/>
        <v>132.49855904014842</v>
      </c>
      <c r="V54" s="33">
        <v>2026</v>
      </c>
      <c r="W54" s="31">
        <v>6818617.24854688</v>
      </c>
      <c r="X54" s="31">
        <v>7080946.494560859</v>
      </c>
      <c r="Y54" s="31">
        <v>1452482.0182145992</v>
      </c>
      <c r="Z54" s="32">
        <v>15352045.761322336</v>
      </c>
      <c r="AB54" s="58">
        <v>2026</v>
      </c>
      <c r="AC54" s="64">
        <v>46407099</v>
      </c>
    </row>
    <row r="55" spans="1:29" ht="12">
      <c r="A55" s="33">
        <v>2027</v>
      </c>
      <c r="B55" s="30">
        <v>6510.246969040302</v>
      </c>
      <c r="C55" s="31">
        <v>6110.774140844782</v>
      </c>
      <c r="D55" s="32">
        <v>5403.039749066967</v>
      </c>
      <c r="E55" s="30">
        <v>6562.387763514997</v>
      </c>
      <c r="F55" s="43">
        <v>6179.710676556089</v>
      </c>
      <c r="G55" s="32">
        <v>5429.181535820079</v>
      </c>
      <c r="I55" s="33">
        <v>2027</v>
      </c>
      <c r="J55" s="30">
        <f>'[3]Interface'!B58</f>
        <v>2748.821858829573</v>
      </c>
      <c r="K55" s="31">
        <f>'[3]Interface'!C58</f>
        <v>3064.4840099535013</v>
      </c>
      <c r="L55" s="31">
        <f>'[3]Interface'!D58</f>
        <v>366.40480777301485</v>
      </c>
      <c r="M55" s="32">
        <f>'[3]Interface'!E58</f>
        <v>6179.710676556089</v>
      </c>
      <c r="O55" s="58">
        <v>2027</v>
      </c>
      <c r="P55" s="30">
        <f t="shared" si="0"/>
        <v>399.1264865706388</v>
      </c>
      <c r="Q55" s="31">
        <f t="shared" si="1"/>
        <v>430.37275028314997</v>
      </c>
      <c r="R55" s="31">
        <f t="shared" si="2"/>
        <v>250.3491219889887</v>
      </c>
      <c r="S55" s="32">
        <f t="shared" si="3"/>
        <v>399.43306984597814</v>
      </c>
      <c r="T55" s="64">
        <f t="shared" si="4"/>
        <v>131.95207934944855</v>
      </c>
      <c r="V55" s="33">
        <v>2027</v>
      </c>
      <c r="W55" s="31">
        <v>6887094.571066702</v>
      </c>
      <c r="X55" s="31">
        <v>7120534.485367213</v>
      </c>
      <c r="Y55" s="31">
        <v>1463575.3657211976</v>
      </c>
      <c r="Z55" s="32">
        <v>15471204.422155112</v>
      </c>
      <c r="AB55" s="58">
        <v>2027</v>
      </c>
      <c r="AC55" s="64">
        <v>46832992</v>
      </c>
    </row>
    <row r="56" spans="1:29" ht="12">
      <c r="A56" s="33">
        <v>2028</v>
      </c>
      <c r="B56" s="30">
        <v>6564.16152489452</v>
      </c>
      <c r="C56" s="31">
        <v>6136.6138639037845</v>
      </c>
      <c r="D56" s="32">
        <v>5378.3270155704095</v>
      </c>
      <c r="E56" s="30">
        <v>6620.140513944439</v>
      </c>
      <c r="F56" s="43">
        <v>6210.547606378665</v>
      </c>
      <c r="G56" s="32">
        <v>5406.409241304366</v>
      </c>
      <c r="I56" s="33">
        <v>2028</v>
      </c>
      <c r="J56" s="30">
        <f>'[3]Interface'!B59</f>
        <v>2764.742096874477</v>
      </c>
      <c r="K56" s="31">
        <f>'[3]Interface'!C59</f>
        <v>3075.96535119319</v>
      </c>
      <c r="L56" s="31">
        <f>'[3]Interface'!D59</f>
        <v>369.8401583109975</v>
      </c>
      <c r="M56" s="32">
        <f>'[3]Interface'!E59</f>
        <v>6210.547606378665</v>
      </c>
      <c r="O56" s="58">
        <v>2028</v>
      </c>
      <c r="P56" s="30">
        <f t="shared" si="0"/>
        <v>397.48594927524846</v>
      </c>
      <c r="Q56" s="31">
        <f t="shared" si="1"/>
        <v>429.596750813823</v>
      </c>
      <c r="R56" s="31">
        <f t="shared" si="2"/>
        <v>250.79541933284867</v>
      </c>
      <c r="S56" s="32">
        <f t="shared" si="3"/>
        <v>398.35811220814844</v>
      </c>
      <c r="T56" s="64">
        <f t="shared" si="4"/>
        <v>131.4154493145292</v>
      </c>
      <c r="V56" s="33">
        <v>2028</v>
      </c>
      <c r="W56" s="31">
        <v>6955571.893586524</v>
      </c>
      <c r="X56" s="31">
        <v>7160122.4761735685</v>
      </c>
      <c r="Y56" s="31">
        <v>1474668.7132277961</v>
      </c>
      <c r="Z56" s="32">
        <v>15590363.08298789</v>
      </c>
      <c r="AB56" s="58">
        <v>2028</v>
      </c>
      <c r="AC56" s="64">
        <v>47258885</v>
      </c>
    </row>
    <row r="57" spans="1:29" ht="12">
      <c r="A57" s="33">
        <v>2029</v>
      </c>
      <c r="B57" s="30">
        <v>6618.076080748738</v>
      </c>
      <c r="C57" s="31">
        <v>6162.453586962785</v>
      </c>
      <c r="D57" s="32">
        <v>5353.614282073852</v>
      </c>
      <c r="E57" s="30">
        <v>6677.8932643738835</v>
      </c>
      <c r="F57" s="43">
        <v>6241.38453620124</v>
      </c>
      <c r="G57" s="32">
        <v>5383.636946788655</v>
      </c>
      <c r="I57" s="33">
        <v>2029</v>
      </c>
      <c r="J57" s="30">
        <f>'[3]Interface'!B60</f>
        <v>2780.6623349193815</v>
      </c>
      <c r="K57" s="31">
        <f>'[3]Interface'!C60</f>
        <v>3087.446692432879</v>
      </c>
      <c r="L57" s="31">
        <f>'[3]Interface'!D60</f>
        <v>373.27550884898005</v>
      </c>
      <c r="M57" s="32">
        <f>'[3]Interface'!E60</f>
        <v>6241.38453620124</v>
      </c>
      <c r="O57" s="58">
        <v>2029</v>
      </c>
      <c r="P57" s="30">
        <f t="shared" si="0"/>
        <v>395.87739911378225</v>
      </c>
      <c r="Q57" s="31">
        <f t="shared" si="1"/>
        <v>428.8292850931791</v>
      </c>
      <c r="R57" s="31">
        <f t="shared" si="2"/>
        <v>251.23505217549732</v>
      </c>
      <c r="S57" s="32">
        <f t="shared" si="3"/>
        <v>397.2994619429638</v>
      </c>
      <c r="T57" s="64">
        <f t="shared" si="4"/>
        <v>130.88840502101613</v>
      </c>
      <c r="V57" s="33">
        <v>2029</v>
      </c>
      <c r="W57" s="31">
        <v>7024049.216106346</v>
      </c>
      <c r="X57" s="31">
        <v>7199710.466979923</v>
      </c>
      <c r="Y57" s="31">
        <v>1485762.0607343947</v>
      </c>
      <c r="Z57" s="32">
        <v>15709521.743820664</v>
      </c>
      <c r="AB57" s="58">
        <v>2029</v>
      </c>
      <c r="AC57" s="64">
        <v>47684778</v>
      </c>
    </row>
    <row r="58" spans="1:29" ht="12">
      <c r="A58" s="33">
        <v>2030</v>
      </c>
      <c r="B58" s="30">
        <v>6671.990636602954</v>
      </c>
      <c r="C58" s="31">
        <v>6188.293310021786</v>
      </c>
      <c r="D58" s="32">
        <v>5328.901548577296</v>
      </c>
      <c r="E58" s="30">
        <v>6735.6460148033275</v>
      </c>
      <c r="F58" s="43">
        <v>6272.221466023817</v>
      </c>
      <c r="G58" s="32">
        <v>5360.864652272945</v>
      </c>
      <c r="I58" s="33">
        <v>2030</v>
      </c>
      <c r="J58" s="30">
        <f>'[3]Interface'!B61</f>
        <v>2796.582572964285</v>
      </c>
      <c r="K58" s="31">
        <f>'[3]Interface'!C61</f>
        <v>3098.9280336725674</v>
      </c>
      <c r="L58" s="31">
        <f>'[3]Interface'!D61</f>
        <v>376.71085938696274</v>
      </c>
      <c r="M58" s="32">
        <f>'[3]Interface'!E61</f>
        <v>6272.221466023817</v>
      </c>
      <c r="O58" s="58">
        <v>2030</v>
      </c>
      <c r="P58" s="30">
        <f t="shared" si="0"/>
        <v>394.2999095927228</v>
      </c>
      <c r="Q58" s="31">
        <f t="shared" si="1"/>
        <v>428.07021312120304</v>
      </c>
      <c r="R58" s="31">
        <f t="shared" si="2"/>
        <v>251.6681686908215</v>
      </c>
      <c r="S58" s="32">
        <f t="shared" si="3"/>
        <v>396.25675076362404</v>
      </c>
      <c r="T58" s="64">
        <f t="shared" si="4"/>
        <v>130.37069189959576</v>
      </c>
      <c r="V58" s="33">
        <v>2030</v>
      </c>
      <c r="W58" s="31">
        <v>7092526.538626167</v>
      </c>
      <c r="X58" s="31">
        <v>7239298.457786275</v>
      </c>
      <c r="Y58" s="31">
        <v>1496855.408240993</v>
      </c>
      <c r="Z58" s="32">
        <v>15828680.404653436</v>
      </c>
      <c r="AB58" s="58">
        <v>2030</v>
      </c>
      <c r="AC58" s="64">
        <v>48110671</v>
      </c>
    </row>
    <row r="59" spans="1:29" ht="12">
      <c r="A59" s="33">
        <v>2031</v>
      </c>
      <c r="B59" s="30">
        <v>6725.905192457171</v>
      </c>
      <c r="C59" s="31">
        <v>6214.133033080789</v>
      </c>
      <c r="D59" s="32">
        <v>5304.188815080739</v>
      </c>
      <c r="E59" s="30">
        <v>6793.3987652327705</v>
      </c>
      <c r="F59" s="43">
        <v>6303.05839584639</v>
      </c>
      <c r="G59" s="32">
        <v>5338.092357757234</v>
      </c>
      <c r="I59" s="33">
        <v>2031</v>
      </c>
      <c r="J59" s="30">
        <f>'[3]Interface'!B62</f>
        <v>2812.502811009189</v>
      </c>
      <c r="K59" s="31">
        <f>'[3]Interface'!C62</f>
        <v>3110.409374912256</v>
      </c>
      <c r="L59" s="31">
        <f>'[3]Interface'!D62</f>
        <v>380.14620992494537</v>
      </c>
      <c r="M59" s="32">
        <f>'[3]Interface'!E62</f>
        <v>6303.05839584639</v>
      </c>
      <c r="O59" s="58">
        <v>2031</v>
      </c>
      <c r="P59" s="30">
        <f t="shared" si="0"/>
        <v>392.7525896570455</v>
      </c>
      <c r="Q59" s="31">
        <f t="shared" si="1"/>
        <v>427.319397943576</v>
      </c>
      <c r="R59" s="31">
        <f t="shared" si="2"/>
        <v>252.09491269249483</v>
      </c>
      <c r="S59" s="32">
        <f t="shared" si="3"/>
        <v>395.2296213903527</v>
      </c>
      <c r="T59" s="64">
        <f t="shared" si="4"/>
        <v>130.08478528777187</v>
      </c>
      <c r="V59" s="33">
        <v>2031</v>
      </c>
      <c r="W59" s="31">
        <v>7161003.861145988</v>
      </c>
      <c r="X59" s="31">
        <v>7278886.448592629</v>
      </c>
      <c r="Y59" s="31">
        <v>1507948.7557475916</v>
      </c>
      <c r="Z59" s="32">
        <v>15947839.06548621</v>
      </c>
      <c r="AB59" s="58">
        <v>2031</v>
      </c>
      <c r="AC59" s="64">
        <v>48453463.5</v>
      </c>
    </row>
    <row r="60" spans="1:29" ht="12">
      <c r="A60" s="33">
        <v>2032</v>
      </c>
      <c r="B60" s="30">
        <v>6779.819748311388</v>
      </c>
      <c r="C60" s="31">
        <v>6239.972756139789</v>
      </c>
      <c r="D60" s="32">
        <v>5279.476081584182</v>
      </c>
      <c r="E60" s="30">
        <v>6851.151515662215</v>
      </c>
      <c r="F60" s="43">
        <v>6333.8953256689665</v>
      </c>
      <c r="G60" s="32">
        <v>5315.320063241523</v>
      </c>
      <c r="I60" s="33">
        <v>2032</v>
      </c>
      <c r="J60" s="30">
        <f>'[3]Interface'!B63</f>
        <v>2828.423049054093</v>
      </c>
      <c r="K60" s="31">
        <f>'[3]Interface'!C63</f>
        <v>3121.8907161519455</v>
      </c>
      <c r="L60" s="31">
        <f>'[3]Interface'!D63</f>
        <v>383.5815604629279</v>
      </c>
      <c r="M60" s="32">
        <f>'[3]Interface'!E63</f>
        <v>6333.8953256689665</v>
      </c>
      <c r="O60" s="58">
        <v>2032</v>
      </c>
      <c r="P60" s="30">
        <f t="shared" si="0"/>
        <v>391.23458201185895</v>
      </c>
      <c r="Q60" s="31">
        <f t="shared" si="1"/>
        <v>426.5767055692996</v>
      </c>
      <c r="R60" s="31">
        <f t="shared" si="2"/>
        <v>252.5154237931883</v>
      </c>
      <c r="S60" s="32">
        <f t="shared" si="3"/>
        <v>394.21772714223744</v>
      </c>
      <c r="T60" s="64">
        <f t="shared" si="4"/>
        <v>129.8028956498008</v>
      </c>
      <c r="V60" s="33">
        <v>2032</v>
      </c>
      <c r="W60" s="31">
        <v>7229481.183665811</v>
      </c>
      <c r="X60" s="31">
        <v>7318474.439398985</v>
      </c>
      <c r="Y60" s="31">
        <v>1519042.1032541902</v>
      </c>
      <c r="Z60" s="32">
        <v>16066997.726318985</v>
      </c>
      <c r="AB60" s="58">
        <v>2032</v>
      </c>
      <c r="AC60" s="64">
        <v>48796256</v>
      </c>
    </row>
    <row r="61" spans="1:29" ht="12">
      <c r="A61" s="33">
        <v>2033</v>
      </c>
      <c r="B61" s="30">
        <v>6833.734304165605</v>
      </c>
      <c r="C61" s="31">
        <v>6265.812479198792</v>
      </c>
      <c r="D61" s="32">
        <v>5254.763348087625</v>
      </c>
      <c r="E61" s="30">
        <v>6908.9042660916575</v>
      </c>
      <c r="F61" s="43">
        <v>6364.732255491542</v>
      </c>
      <c r="G61" s="32">
        <v>5292.547768725813</v>
      </c>
      <c r="I61" s="33">
        <v>2033</v>
      </c>
      <c r="J61" s="30">
        <f>'[3]Interface'!B64</f>
        <v>2844.343287098997</v>
      </c>
      <c r="K61" s="31">
        <f>'[3]Interface'!C64</f>
        <v>3133.3720573916344</v>
      </c>
      <c r="L61" s="31">
        <f>'[3]Interface'!D64</f>
        <v>387.0169110009105</v>
      </c>
      <c r="M61" s="32">
        <f>'[3]Interface'!E64</f>
        <v>6364.732255491542</v>
      </c>
      <c r="O61" s="58">
        <v>2033</v>
      </c>
      <c r="P61" s="30">
        <f t="shared" si="0"/>
        <v>389.7450615385353</v>
      </c>
      <c r="Q61" s="31">
        <f t="shared" si="1"/>
        <v>425.84200489097947</v>
      </c>
      <c r="R61" s="31">
        <f t="shared" si="2"/>
        <v>252.92983755685444</v>
      </c>
      <c r="S61" s="32">
        <f t="shared" si="3"/>
        <v>393.2207315470976</v>
      </c>
      <c r="T61" s="64">
        <f t="shared" si="4"/>
        <v>129.5249389188222</v>
      </c>
      <c r="V61" s="33">
        <v>2033</v>
      </c>
      <c r="W61" s="31">
        <v>7297958.506185633</v>
      </c>
      <c r="X61" s="31">
        <v>7358062.43020534</v>
      </c>
      <c r="Y61" s="31">
        <v>1530135.4507607887</v>
      </c>
      <c r="Z61" s="32">
        <v>16186156.387151761</v>
      </c>
      <c r="AB61" s="58">
        <v>2033</v>
      </c>
      <c r="AC61" s="64">
        <v>49139048.5</v>
      </c>
    </row>
    <row r="62" spans="1:29" ht="12">
      <c r="A62" s="33">
        <v>2034</v>
      </c>
      <c r="B62" s="30">
        <v>6887.648860019822</v>
      </c>
      <c r="C62" s="31">
        <v>6291.652202257793</v>
      </c>
      <c r="D62" s="32">
        <v>5230.05061459107</v>
      </c>
      <c r="E62" s="30">
        <v>6966.657016521102</v>
      </c>
      <c r="F62" s="43">
        <v>6395.569185314118</v>
      </c>
      <c r="G62" s="32">
        <v>5269.7754742101015</v>
      </c>
      <c r="I62" s="33">
        <v>2034</v>
      </c>
      <c r="J62" s="30">
        <f>'[3]Interface'!B65</f>
        <v>2860.2635251439015</v>
      </c>
      <c r="K62" s="31">
        <f>'[3]Interface'!C65</f>
        <v>3144.853398631323</v>
      </c>
      <c r="L62" s="31">
        <f>'[3]Interface'!D65</f>
        <v>390.45226153889314</v>
      </c>
      <c r="M62" s="32">
        <f>'[3]Interface'!E65</f>
        <v>6395.569185314118</v>
      </c>
      <c r="O62" s="58">
        <v>2034</v>
      </c>
      <c r="P62" s="30">
        <f t="shared" si="0"/>
        <v>388.2832337991807</v>
      </c>
      <c r="Q62" s="31">
        <f t="shared" si="1"/>
        <v>425.1151676076683</v>
      </c>
      <c r="R62" s="31">
        <f t="shared" si="2"/>
        <v>253.33828564443533</v>
      </c>
      <c r="S62" s="32">
        <f t="shared" si="3"/>
        <v>392.2383079684597</v>
      </c>
      <c r="T62" s="64">
        <f t="shared" si="4"/>
        <v>129.25083335751629</v>
      </c>
      <c r="V62" s="33">
        <v>2034</v>
      </c>
      <c r="W62" s="31">
        <v>7366435.828705454</v>
      </c>
      <c r="X62" s="31">
        <v>7397650.421011692</v>
      </c>
      <c r="Y62" s="31">
        <v>1541228.7982673873</v>
      </c>
      <c r="Z62" s="32">
        <v>16305315.047984535</v>
      </c>
      <c r="AB62" s="58">
        <v>2034</v>
      </c>
      <c r="AC62" s="64">
        <v>49481841</v>
      </c>
    </row>
    <row r="63" spans="1:29" ht="12">
      <c r="A63" s="33">
        <v>2035</v>
      </c>
      <c r="B63" s="30">
        <v>6941.563415874038</v>
      </c>
      <c r="C63" s="31">
        <v>6317.491925316794</v>
      </c>
      <c r="D63" s="32">
        <v>5205.337881094511</v>
      </c>
      <c r="E63" s="30">
        <v>7024.4097669505445</v>
      </c>
      <c r="F63" s="43">
        <v>6426.406115136693</v>
      </c>
      <c r="G63" s="32">
        <v>5247.003179694389</v>
      </c>
      <c r="I63" s="33">
        <v>2035</v>
      </c>
      <c r="J63" s="30">
        <f>'[3]Interface'!B66</f>
        <v>2876.183763188805</v>
      </c>
      <c r="K63" s="31">
        <f>'[3]Interface'!C66</f>
        <v>3156.3347398710116</v>
      </c>
      <c r="L63" s="31">
        <f>'[3]Interface'!D66</f>
        <v>393.88761207687577</v>
      </c>
      <c r="M63" s="32">
        <f>'[3]Interface'!E66</f>
        <v>6426.406115136693</v>
      </c>
      <c r="O63" s="58">
        <v>2035</v>
      </c>
      <c r="P63" s="30">
        <f t="shared" si="0"/>
        <v>386.84833362375036</v>
      </c>
      <c r="Q63" s="31">
        <f t="shared" si="1"/>
        <v>424.39606815017237</v>
      </c>
      <c r="R63" s="31">
        <f t="shared" si="2"/>
        <v>253.74089595332285</v>
      </c>
      <c r="S63" s="32">
        <f t="shared" si="3"/>
        <v>391.27013924876894</v>
      </c>
      <c r="T63" s="64">
        <f t="shared" si="4"/>
        <v>128.98049947796792</v>
      </c>
      <c r="V63" s="33">
        <v>2035</v>
      </c>
      <c r="W63" s="31">
        <v>7434913.151225276</v>
      </c>
      <c r="X63" s="31">
        <v>7437238.411818047</v>
      </c>
      <c r="Y63" s="31">
        <v>1552322.145773986</v>
      </c>
      <c r="Z63" s="32">
        <v>16424473.70881731</v>
      </c>
      <c r="AB63" s="58">
        <v>2035</v>
      </c>
      <c r="AC63" s="64">
        <v>49824633.5</v>
      </c>
    </row>
    <row r="64" spans="1:29" ht="12">
      <c r="A64" s="33">
        <v>2036</v>
      </c>
      <c r="B64" s="30">
        <v>6995.477971728256</v>
      </c>
      <c r="C64" s="31">
        <v>6343.331648375797</v>
      </c>
      <c r="D64" s="32">
        <v>5180.625147597954</v>
      </c>
      <c r="E64" s="30">
        <v>7082.162517379989</v>
      </c>
      <c r="F64" s="43">
        <v>6457.243044959268</v>
      </c>
      <c r="G64" s="32">
        <v>5224.23088517868</v>
      </c>
      <c r="I64" s="33">
        <v>2036</v>
      </c>
      <c r="J64" s="30">
        <f>'[3]Interface'!B67</f>
        <v>2892.104001233709</v>
      </c>
      <c r="K64" s="31">
        <f>'[3]Interface'!C67</f>
        <v>3167.816081110701</v>
      </c>
      <c r="L64" s="31">
        <f>'[3]Interface'!D67</f>
        <v>397.32296261485834</v>
      </c>
      <c r="M64" s="32">
        <f>'[3]Interface'!E67</f>
        <v>6457.243044959268</v>
      </c>
      <c r="O64" s="58">
        <v>2036</v>
      </c>
      <c r="P64" s="30">
        <f t="shared" si="0"/>
        <v>385.4396237745308</v>
      </c>
      <c r="Q64" s="31">
        <f t="shared" si="1"/>
        <v>423.68458360873296</v>
      </c>
      <c r="R64" s="31">
        <f t="shared" si="2"/>
        <v>254.13779275088152</v>
      </c>
      <c r="S64" s="32">
        <f t="shared" si="3"/>
        <v>390.3159173680216</v>
      </c>
      <c r="T64" s="64">
        <f t="shared" si="4"/>
        <v>128.71385996481598</v>
      </c>
      <c r="V64" s="33">
        <v>2036</v>
      </c>
      <c r="W64" s="31">
        <v>7503390.473745098</v>
      </c>
      <c r="X64" s="31">
        <v>7476826.402624402</v>
      </c>
      <c r="Y64" s="31">
        <v>1563415.4932805845</v>
      </c>
      <c r="Z64" s="32">
        <v>16543632.369650083</v>
      </c>
      <c r="AB64" s="58">
        <v>2036</v>
      </c>
      <c r="AC64" s="64">
        <v>50167426</v>
      </c>
    </row>
    <row r="65" spans="1:29" ht="12">
      <c r="A65" s="33">
        <v>2037</v>
      </c>
      <c r="B65" s="30">
        <v>7049.392527582473</v>
      </c>
      <c r="C65" s="31">
        <v>6369.171371434798</v>
      </c>
      <c r="D65" s="32">
        <v>5155.912414101398</v>
      </c>
      <c r="E65" s="30">
        <v>7139.915267809432</v>
      </c>
      <c r="F65" s="43">
        <v>6488.079974781845</v>
      </c>
      <c r="G65" s="32">
        <v>5201.458590662969</v>
      </c>
      <c r="I65" s="33">
        <v>2037</v>
      </c>
      <c r="J65" s="30">
        <f>'[3]Interface'!B68</f>
        <v>2908.0242392786135</v>
      </c>
      <c r="K65" s="31">
        <f>'[3]Interface'!C68</f>
        <v>3179.2974223503893</v>
      </c>
      <c r="L65" s="31">
        <f>'[3]Interface'!D68</f>
        <v>400.7583131528409</v>
      </c>
      <c r="M65" s="32">
        <f>'[3]Interface'!E68</f>
        <v>6488.079974781845</v>
      </c>
      <c r="O65" s="58">
        <v>2037</v>
      </c>
      <c r="P65" s="30">
        <f t="shared" si="0"/>
        <v>384.05639368308766</v>
      </c>
      <c r="Q65" s="31">
        <f t="shared" si="1"/>
        <v>422.98059366299066</v>
      </c>
      <c r="R65" s="31">
        <f t="shared" si="2"/>
        <v>254.5290968023272</v>
      </c>
      <c r="S65" s="32">
        <f t="shared" si="3"/>
        <v>389.3753431170427</v>
      </c>
      <c r="T65" s="64">
        <f t="shared" si="4"/>
        <v>128.4508396015322</v>
      </c>
      <c r="V65" s="33">
        <v>2037</v>
      </c>
      <c r="W65" s="31">
        <v>7571867.796264919</v>
      </c>
      <c r="X65" s="31">
        <v>7516414.393430756</v>
      </c>
      <c r="Y65" s="31">
        <v>1574508.840787183</v>
      </c>
      <c r="Z65" s="32">
        <v>16662791.030482858</v>
      </c>
      <c r="AB65" s="58">
        <v>2037</v>
      </c>
      <c r="AC65" s="64">
        <v>50510218.5</v>
      </c>
    </row>
    <row r="66" spans="1:29" ht="12">
      <c r="A66" s="33">
        <v>2038</v>
      </c>
      <c r="B66" s="30">
        <v>7103.307083436689</v>
      </c>
      <c r="C66" s="31">
        <v>6395.011094493799</v>
      </c>
      <c r="D66" s="32">
        <v>5131.199680604841</v>
      </c>
      <c r="E66" s="30">
        <v>7197.668018238875</v>
      </c>
      <c r="F66" s="43">
        <v>6518.91690460442</v>
      </c>
      <c r="G66" s="32">
        <v>5178.686296147256</v>
      </c>
      <c r="I66" s="33">
        <v>2038</v>
      </c>
      <c r="J66" s="30">
        <f>'[3]Interface'!B69</f>
        <v>2923.9444773235173</v>
      </c>
      <c r="K66" s="31">
        <f>'[3]Interface'!C69</f>
        <v>3190.7787635900786</v>
      </c>
      <c r="L66" s="31">
        <f>'[3]Interface'!D69</f>
        <v>404.19366369082354</v>
      </c>
      <c r="M66" s="32">
        <f>'[3]Interface'!E69</f>
        <v>6518.91690460442</v>
      </c>
      <c r="O66" s="58">
        <v>2038</v>
      </c>
      <c r="P66" s="30">
        <f t="shared" si="0"/>
        <v>382.6979582551363</v>
      </c>
      <c r="Q66" s="31">
        <f t="shared" si="1"/>
        <v>422.28398051415314</v>
      </c>
      <c r="R66" s="31">
        <f t="shared" si="2"/>
        <v>254.9149254932374</v>
      </c>
      <c r="S66" s="32">
        <f t="shared" si="3"/>
        <v>388.44812578468435</v>
      </c>
      <c r="T66" s="64">
        <f t="shared" si="4"/>
        <v>128.19136519968148</v>
      </c>
      <c r="V66" s="33">
        <v>2038</v>
      </c>
      <c r="W66" s="31">
        <v>7640345.1187847415</v>
      </c>
      <c r="X66" s="31">
        <v>7556002.384237111</v>
      </c>
      <c r="Y66" s="31">
        <v>1585602.1882937816</v>
      </c>
      <c r="Z66" s="32">
        <v>16781949.691315632</v>
      </c>
      <c r="AB66" s="58">
        <v>2038</v>
      </c>
      <c r="AC66" s="64">
        <v>50853011</v>
      </c>
    </row>
    <row r="67" spans="1:29" ht="12">
      <c r="A67" s="33">
        <v>2039</v>
      </c>
      <c r="B67" s="30">
        <v>7157.221639290907</v>
      </c>
      <c r="C67" s="31">
        <v>6420.850817552801</v>
      </c>
      <c r="D67" s="32">
        <v>5106.486947108285</v>
      </c>
      <c r="E67" s="30">
        <v>7255.42076866832</v>
      </c>
      <c r="F67" s="43">
        <v>6549.753834426995</v>
      </c>
      <c r="G67" s="32">
        <v>5155.914001631545</v>
      </c>
      <c r="I67" s="33">
        <v>2039</v>
      </c>
      <c r="J67" s="30">
        <f>'[3]Interface'!B70</f>
        <v>2939.8647153684215</v>
      </c>
      <c r="K67" s="31">
        <f>'[3]Interface'!C70</f>
        <v>3202.2601048297674</v>
      </c>
      <c r="L67" s="31">
        <f>'[3]Interface'!D70</f>
        <v>407.6290142288061</v>
      </c>
      <c r="M67" s="32">
        <f>'[3]Interface'!E70</f>
        <v>6549.753834426995</v>
      </c>
      <c r="O67" s="58">
        <v>2039</v>
      </c>
      <c r="P67" s="30">
        <f t="shared" si="0"/>
        <v>381.36365673911007</v>
      </c>
      <c r="Q67" s="31">
        <f t="shared" si="1"/>
        <v>421.5946288192829</v>
      </c>
      <c r="R67" s="31">
        <f t="shared" si="2"/>
        <v>255.29539294695448</v>
      </c>
      <c r="S67" s="32">
        <f t="shared" si="3"/>
        <v>387.53398285825523</v>
      </c>
      <c r="T67" s="64">
        <f t="shared" si="4"/>
        <v>127.93536553102435</v>
      </c>
      <c r="V67" s="33">
        <v>2039</v>
      </c>
      <c r="W67" s="31">
        <v>7708822.441304563</v>
      </c>
      <c r="X67" s="31">
        <v>7595590.375043465</v>
      </c>
      <c r="Y67" s="31">
        <v>1596695.5358003802</v>
      </c>
      <c r="Z67" s="32">
        <v>16901108.352148406</v>
      </c>
      <c r="AB67" s="58">
        <v>2039</v>
      </c>
      <c r="AC67" s="64">
        <v>51195803.5</v>
      </c>
    </row>
    <row r="68" spans="1:29" ht="12">
      <c r="A68" s="33">
        <v>2040</v>
      </c>
      <c r="B68" s="30">
        <v>7211.136195145124</v>
      </c>
      <c r="C68" s="31">
        <v>6446.690540611802</v>
      </c>
      <c r="D68" s="32">
        <v>5081.774213611728</v>
      </c>
      <c r="E68" s="30">
        <v>7313.173519097763</v>
      </c>
      <c r="F68" s="43">
        <v>6580.5907642495695</v>
      </c>
      <c r="G68" s="32">
        <v>5133.141707115835</v>
      </c>
      <c r="I68" s="33">
        <v>2040</v>
      </c>
      <c r="J68" s="30">
        <f>'[3]Interface'!B71</f>
        <v>2955.784953413325</v>
      </c>
      <c r="K68" s="31">
        <f>'[3]Interface'!C71</f>
        <v>3213.741446069456</v>
      </c>
      <c r="L68" s="31">
        <f>'[3]Interface'!D71</f>
        <v>411.0643647667888</v>
      </c>
      <c r="M68" s="32">
        <f>'[3]Interface'!E71</f>
        <v>6580.5907642495695</v>
      </c>
      <c r="O68" s="58">
        <v>2040</v>
      </c>
      <c r="P68" s="30">
        <f t="shared" si="0"/>
        <v>380.05285165449976</v>
      </c>
      <c r="Q68" s="31">
        <f t="shared" si="1"/>
        <v>420.91242562763045</v>
      </c>
      <c r="R68" s="31">
        <f t="shared" si="2"/>
        <v>255.67061013712913</v>
      </c>
      <c r="S68" s="32">
        <f t="shared" si="3"/>
        <v>386.63263973653414</v>
      </c>
      <c r="T68" s="64">
        <f t="shared" si="4"/>
        <v>127.68277126232871</v>
      </c>
      <c r="V68" s="33">
        <v>2040</v>
      </c>
      <c r="W68" s="31">
        <v>7777299.763824386</v>
      </c>
      <c r="X68" s="31">
        <v>7635178.365849821</v>
      </c>
      <c r="Y68" s="31">
        <v>1607788.883306979</v>
      </c>
      <c r="Z68" s="32">
        <v>17020267.012981184</v>
      </c>
      <c r="AB68" s="58">
        <v>2040</v>
      </c>
      <c r="AC68" s="64">
        <v>51538596</v>
      </c>
    </row>
    <row r="69" spans="1:29" ht="12">
      <c r="A69" s="33">
        <v>2041</v>
      </c>
      <c r="B69" s="30">
        <v>7265.05075099934</v>
      </c>
      <c r="C69" s="31">
        <v>6472.530263670805</v>
      </c>
      <c r="D69" s="32">
        <v>5057.061480115172</v>
      </c>
      <c r="E69" s="30">
        <v>7370.926269527208</v>
      </c>
      <c r="F69" s="43">
        <v>6611.427694072145</v>
      </c>
      <c r="G69" s="32">
        <v>5110.369412600124</v>
      </c>
      <c r="I69" s="33">
        <v>2041</v>
      </c>
      <c r="J69" s="30">
        <f>'[3]Interface'!B72</f>
        <v>2971.705191458229</v>
      </c>
      <c r="K69" s="31">
        <f>'[3]Interface'!C72</f>
        <v>3225.222787309145</v>
      </c>
      <c r="L69" s="31">
        <f>'[3]Interface'!D72</f>
        <v>414.4997153047714</v>
      </c>
      <c r="M69" s="32">
        <f>'[3]Interface'!E72</f>
        <v>6611.427694072145</v>
      </c>
      <c r="O69" s="58">
        <v>2041</v>
      </c>
      <c r="P69" s="30">
        <f t="shared" si="0"/>
        <v>378.7649277763148</v>
      </c>
      <c r="Q69" s="31">
        <f t="shared" si="1"/>
        <v>420.2372603189377</v>
      </c>
      <c r="R69" s="31">
        <f t="shared" si="2"/>
        <v>256.0406849956358</v>
      </c>
      <c r="S69" s="32">
        <f t="shared" si="3"/>
        <v>385.74382945475526</v>
      </c>
      <c r="T69" s="64">
        <f t="shared" si="4"/>
        <v>127.47991088360018</v>
      </c>
      <c r="V69" s="33">
        <v>2041</v>
      </c>
      <c r="W69" s="31">
        <v>7845777.086344207</v>
      </c>
      <c r="X69" s="31">
        <v>7674766.356656173</v>
      </c>
      <c r="Y69" s="31">
        <v>1618882.2308135778</v>
      </c>
      <c r="Z69" s="32">
        <v>17139425.673813958</v>
      </c>
      <c r="AB69" s="58">
        <v>2041</v>
      </c>
      <c r="AC69" s="64">
        <v>51862506.4</v>
      </c>
    </row>
    <row r="70" spans="1:29" ht="12">
      <c r="A70" s="33">
        <v>2042</v>
      </c>
      <c r="B70" s="30">
        <v>7318.965306853557</v>
      </c>
      <c r="C70" s="31">
        <v>6498.3699867298055</v>
      </c>
      <c r="D70" s="32">
        <v>5032.348746618615</v>
      </c>
      <c r="E70" s="30">
        <v>7428.67901995665</v>
      </c>
      <c r="F70" s="43">
        <v>6642.26462389472</v>
      </c>
      <c r="G70" s="32">
        <v>5087.597118084412</v>
      </c>
      <c r="I70" s="33">
        <v>2042</v>
      </c>
      <c r="J70" s="30">
        <f>'[3]Interface'!B73</f>
        <v>2987.6254295031335</v>
      </c>
      <c r="K70" s="31">
        <f>'[3]Interface'!C73</f>
        <v>3236.704128548834</v>
      </c>
      <c r="L70" s="31">
        <f>'[3]Interface'!D73</f>
        <v>417.93506584275394</v>
      </c>
      <c r="M70" s="32">
        <f>'[3]Interface'!E73</f>
        <v>6642.26462389472</v>
      </c>
      <c r="O70" s="58">
        <v>2042</v>
      </c>
      <c r="P70" s="30">
        <f t="shared" si="0"/>
        <v>377.4992911722637</v>
      </c>
      <c r="Q70" s="31">
        <f t="shared" si="1"/>
        <v>419.5690245436391</v>
      </c>
      <c r="R70" s="31">
        <f t="shared" si="2"/>
        <v>256.4057225160823</v>
      </c>
      <c r="S70" s="32">
        <f t="shared" si="3"/>
        <v>384.86729242098534</v>
      </c>
      <c r="T70" s="64">
        <f t="shared" si="4"/>
        <v>127.2795687305115</v>
      </c>
      <c r="V70" s="33">
        <v>2042</v>
      </c>
      <c r="W70" s="31">
        <v>7914254.408864028</v>
      </c>
      <c r="X70" s="31">
        <v>7714354.347462527</v>
      </c>
      <c r="Y70" s="31">
        <v>1629975.5783201763</v>
      </c>
      <c r="Z70" s="32">
        <v>17258584.33464673</v>
      </c>
      <c r="AB70" s="58">
        <v>2042</v>
      </c>
      <c r="AC70" s="64">
        <v>52186416.8</v>
      </c>
    </row>
    <row r="71" spans="1:29" ht="12">
      <c r="A71" s="33">
        <v>2043</v>
      </c>
      <c r="B71" s="30">
        <v>7372.879862707774</v>
      </c>
      <c r="C71" s="31">
        <v>6524.209709788808</v>
      </c>
      <c r="D71" s="32">
        <v>5007.636013122058</v>
      </c>
      <c r="E71" s="30">
        <v>7486.431770386094</v>
      </c>
      <c r="F71" s="43">
        <v>6673.101553717296</v>
      </c>
      <c r="G71" s="32">
        <v>5064.8248235687015</v>
      </c>
      <c r="I71" s="33">
        <v>2043</v>
      </c>
      <c r="J71" s="30">
        <f>'[3]Interface'!B74</f>
        <v>3003.5456675480373</v>
      </c>
      <c r="K71" s="31">
        <f>'[3]Interface'!C74</f>
        <v>3248.185469788522</v>
      </c>
      <c r="L71" s="31">
        <f>'[3]Interface'!D74</f>
        <v>421.37041638073663</v>
      </c>
      <c r="M71" s="32">
        <f>'[3]Interface'!E74</f>
        <v>6673.101553717296</v>
      </c>
      <c r="O71" s="58">
        <v>2043</v>
      </c>
      <c r="P71" s="30">
        <f t="shared" si="0"/>
        <v>376.25536828949106</v>
      </c>
      <c r="Q71" s="31">
        <f t="shared" si="1"/>
        <v>418.9076121648978</v>
      </c>
      <c r="R71" s="31">
        <f t="shared" si="2"/>
        <v>256.7658248531207</v>
      </c>
      <c r="S71" s="32">
        <f t="shared" si="3"/>
        <v>384.0027761633474</v>
      </c>
      <c r="T71" s="64">
        <f t="shared" si="4"/>
        <v>127.08169820197381</v>
      </c>
      <c r="V71" s="33">
        <v>2043</v>
      </c>
      <c r="W71" s="31">
        <v>7982731.731383851</v>
      </c>
      <c r="X71" s="31">
        <v>7753942.338268883</v>
      </c>
      <c r="Y71" s="31">
        <v>1641068.925826775</v>
      </c>
      <c r="Z71" s="32">
        <v>17377742.99547951</v>
      </c>
      <c r="AB71" s="58">
        <v>2043</v>
      </c>
      <c r="AC71" s="64">
        <v>52510327.2</v>
      </c>
    </row>
    <row r="72" spans="1:29" ht="12">
      <c r="A72" s="33">
        <v>2044</v>
      </c>
      <c r="B72" s="30">
        <v>7426.794418561992</v>
      </c>
      <c r="C72" s="31">
        <v>6550.049432847808</v>
      </c>
      <c r="D72" s="32">
        <v>4982.923279625502</v>
      </c>
      <c r="E72" s="30">
        <v>7544.184520815538</v>
      </c>
      <c r="F72" s="43">
        <v>6703.938483539871</v>
      </c>
      <c r="G72" s="32">
        <v>5042.05252905299</v>
      </c>
      <c r="I72" s="33">
        <v>2044</v>
      </c>
      <c r="J72" s="30">
        <f>'[3]Interface'!B75</f>
        <v>3019.465905592941</v>
      </c>
      <c r="K72" s="31">
        <f>'[3]Interface'!C75</f>
        <v>3259.666811028211</v>
      </c>
      <c r="L72" s="31">
        <f>'[3]Interface'!D75</f>
        <v>424.80576691871926</v>
      </c>
      <c r="M72" s="32">
        <f>'[3]Interface'!E75</f>
        <v>6703.938483539871</v>
      </c>
      <c r="O72" s="58">
        <v>2044</v>
      </c>
      <c r="P72" s="30">
        <f t="shared" si="0"/>
        <v>375.0326050879199</v>
      </c>
      <c r="Q72" s="31">
        <f t="shared" si="1"/>
        <v>418.25291920240676</v>
      </c>
      <c r="R72" s="31">
        <f t="shared" si="2"/>
        <v>257.1210914177568</v>
      </c>
      <c r="S72" s="32">
        <f t="shared" si="3"/>
        <v>383.1500350875733</v>
      </c>
      <c r="T72" s="64">
        <f t="shared" si="4"/>
        <v>126.88625383968578</v>
      </c>
      <c r="V72" s="33">
        <v>2044</v>
      </c>
      <c r="W72" s="31">
        <v>8051209.053903672</v>
      </c>
      <c r="X72" s="31">
        <v>7793530.329075236</v>
      </c>
      <c r="Y72" s="31">
        <v>1652162.2733333737</v>
      </c>
      <c r="Z72" s="32">
        <v>17496901.656312283</v>
      </c>
      <c r="AB72" s="58">
        <v>2044</v>
      </c>
      <c r="AC72" s="64">
        <v>52834237.6</v>
      </c>
    </row>
    <row r="73" spans="1:29" ht="12">
      <c r="A73" s="33">
        <v>2045</v>
      </c>
      <c r="B73" s="30">
        <v>7480.708974416209</v>
      </c>
      <c r="C73" s="31">
        <v>6575.88915590681</v>
      </c>
      <c r="D73" s="32">
        <v>4958.210546128945</v>
      </c>
      <c r="E73" s="30">
        <v>7601.937271244981</v>
      </c>
      <c r="F73" s="43">
        <v>6734.7754133624485</v>
      </c>
      <c r="G73" s="32">
        <v>5019.280234537278</v>
      </c>
      <c r="I73" s="33">
        <v>2045</v>
      </c>
      <c r="J73" s="30">
        <f>'[3]Interface'!B76</f>
        <v>3035.3861436378456</v>
      </c>
      <c r="K73" s="31">
        <f>'[3]Interface'!C76</f>
        <v>3271.1481522678996</v>
      </c>
      <c r="L73" s="31">
        <f>'[3]Interface'!D76</f>
        <v>428.24111745670183</v>
      </c>
      <c r="M73" s="32">
        <f>'[3]Interface'!E76</f>
        <v>6734.7754133624485</v>
      </c>
      <c r="O73" s="58">
        <v>2045</v>
      </c>
      <c r="P73" s="30">
        <f t="shared" si="0"/>
        <v>373.83046621744677</v>
      </c>
      <c r="Q73" s="31">
        <f t="shared" si="1"/>
        <v>417.6048437778926</v>
      </c>
      <c r="R73" s="31">
        <f t="shared" si="2"/>
        <v>257.4716189688466</v>
      </c>
      <c r="S73" s="32">
        <f t="shared" si="3"/>
        <v>382.3088302443959</v>
      </c>
      <c r="T73" s="64">
        <f t="shared" si="4"/>
        <v>126.69319129331684</v>
      </c>
      <c r="V73" s="33">
        <v>2045</v>
      </c>
      <c r="W73" s="31">
        <v>8119686.376423494</v>
      </c>
      <c r="X73" s="31">
        <v>7833118.31988159</v>
      </c>
      <c r="Y73" s="31">
        <v>1663255.6208399725</v>
      </c>
      <c r="Z73" s="32">
        <v>17616060.317145057</v>
      </c>
      <c r="AB73" s="58">
        <v>2045</v>
      </c>
      <c r="AC73" s="64">
        <v>53158148</v>
      </c>
    </row>
    <row r="74" spans="1:29" ht="12">
      <c r="A74" s="33">
        <v>2046</v>
      </c>
      <c r="B74" s="30">
        <v>7534.623530270425</v>
      </c>
      <c r="C74" s="31">
        <v>6601.7288789658105</v>
      </c>
      <c r="D74" s="32">
        <v>4933.497812632388</v>
      </c>
      <c r="E74" s="30">
        <v>7659.690021674425</v>
      </c>
      <c r="F74" s="43">
        <v>6765.612343185023</v>
      </c>
      <c r="G74" s="32">
        <v>4996.507940021568</v>
      </c>
      <c r="I74" s="33">
        <v>2046</v>
      </c>
      <c r="J74" s="30">
        <f>'[3]Interface'!B77</f>
        <v>3051.30638168275</v>
      </c>
      <c r="K74" s="31">
        <f>'[3]Interface'!C77</f>
        <v>3282.6294935075884</v>
      </c>
      <c r="L74" s="31">
        <f>'[3]Interface'!D77</f>
        <v>431.67646799468446</v>
      </c>
      <c r="M74" s="32">
        <f>'[3]Interface'!E77</f>
        <v>6765.612343185023</v>
      </c>
      <c r="O74" s="58">
        <v>2046</v>
      </c>
      <c r="P74" s="30">
        <f t="shared" si="0"/>
        <v>372.6484342364237</v>
      </c>
      <c r="Q74" s="31">
        <f t="shared" si="1"/>
        <v>416.9632860622665</v>
      </c>
      <c r="R74" s="31">
        <f t="shared" si="2"/>
        <v>257.81750170095506</v>
      </c>
      <c r="S74" s="32">
        <f t="shared" si="3"/>
        <v>381.4789291063175</v>
      </c>
      <c r="T74" s="64">
        <f t="shared" si="4"/>
        <v>126.50246728695511</v>
      </c>
      <c r="V74" s="33">
        <v>2046</v>
      </c>
      <c r="W74" s="31">
        <v>8188163.698943315</v>
      </c>
      <c r="X74" s="31">
        <v>7872706.310687945</v>
      </c>
      <c r="Y74" s="31">
        <v>1674348.968346571</v>
      </c>
      <c r="Z74" s="32">
        <v>17735218.977977835</v>
      </c>
      <c r="AB74" s="58">
        <v>2046</v>
      </c>
      <c r="AC74" s="64">
        <v>53482058.4</v>
      </c>
    </row>
    <row r="75" spans="1:29" ht="12">
      <c r="A75" s="33">
        <v>2047</v>
      </c>
      <c r="B75" s="30">
        <v>7588.538086124642</v>
      </c>
      <c r="C75" s="31">
        <v>6627.568602024813</v>
      </c>
      <c r="D75" s="32">
        <v>4908.7850791358305</v>
      </c>
      <c r="E75" s="30">
        <v>7717.442772103868</v>
      </c>
      <c r="F75" s="43">
        <v>6796.449273007597</v>
      </c>
      <c r="G75" s="32">
        <v>4973.735645505857</v>
      </c>
      <c r="I75" s="33">
        <v>2047</v>
      </c>
      <c r="J75" s="30">
        <f>'[3]Interface'!B78</f>
        <v>3067.2266197276526</v>
      </c>
      <c r="K75" s="31">
        <f>'[3]Interface'!C78</f>
        <v>3294.1108347472777</v>
      </c>
      <c r="L75" s="31">
        <f>'[3]Interface'!D78</f>
        <v>435.11181853266703</v>
      </c>
      <c r="M75" s="32">
        <f>'[3]Interface'!E78</f>
        <v>6796.449273007597</v>
      </c>
      <c r="O75" s="58">
        <v>2047</v>
      </c>
      <c r="P75" s="30">
        <f t="shared" si="0"/>
        <v>371.4860088690301</v>
      </c>
      <c r="Q75" s="31">
        <f t="shared" si="1"/>
        <v>416.32814822435995</v>
      </c>
      <c r="R75" s="31">
        <f t="shared" si="2"/>
        <v>258.15883132874455</v>
      </c>
      <c r="S75" s="32">
        <f t="shared" si="3"/>
        <v>380.66010535331947</v>
      </c>
      <c r="T75" s="64">
        <f t="shared" si="4"/>
        <v>126.31403958676788</v>
      </c>
      <c r="V75" s="33">
        <v>2047</v>
      </c>
      <c r="W75" s="31">
        <v>8256641.021463137</v>
      </c>
      <c r="X75" s="31">
        <v>7912294.3014943</v>
      </c>
      <c r="Y75" s="31">
        <v>1685442.3158531697</v>
      </c>
      <c r="Z75" s="32">
        <v>17854377.63881061</v>
      </c>
      <c r="AB75" s="58">
        <v>2047</v>
      </c>
      <c r="AC75" s="64">
        <v>53805968.8</v>
      </c>
    </row>
    <row r="76" spans="1:29" ht="12">
      <c r="A76" s="33">
        <v>2048</v>
      </c>
      <c r="B76" s="30">
        <v>7642.452641978859</v>
      </c>
      <c r="C76" s="31">
        <v>6653.408325083814</v>
      </c>
      <c r="D76" s="32">
        <v>4884.072345639274</v>
      </c>
      <c r="E76" s="30">
        <v>7775.195522533312</v>
      </c>
      <c r="F76" s="43">
        <v>6827.286202830173</v>
      </c>
      <c r="G76" s="32">
        <v>4950.963350990146</v>
      </c>
      <c r="I76" s="33">
        <v>2048</v>
      </c>
      <c r="J76" s="30">
        <f>'[3]Interface'!B79</f>
        <v>3083.1468577725573</v>
      </c>
      <c r="K76" s="31">
        <f>'[3]Interface'!C79</f>
        <v>3305.5921759869666</v>
      </c>
      <c r="L76" s="31">
        <f>'[3]Interface'!D79</f>
        <v>438.54716907064966</v>
      </c>
      <c r="M76" s="32">
        <f>'[3]Interface'!E79</f>
        <v>6827.286202830173</v>
      </c>
      <c r="O76" s="58">
        <v>2048</v>
      </c>
      <c r="P76" s="30">
        <f t="shared" si="0"/>
        <v>370.3427062992954</v>
      </c>
      <c r="Q76" s="31">
        <f t="shared" si="1"/>
        <v>415.69933438119176</v>
      </c>
      <c r="R76" s="31">
        <f t="shared" si="2"/>
        <v>258.4956971680536</v>
      </c>
      <c r="S76" s="32">
        <f t="shared" si="3"/>
        <v>379.8521386670934</v>
      </c>
      <c r="T76" s="64">
        <f t="shared" si="4"/>
        <v>126.12786696982269</v>
      </c>
      <c r="V76" s="33">
        <v>2048</v>
      </c>
      <c r="W76" s="31">
        <v>8325118.343982959</v>
      </c>
      <c r="X76" s="31">
        <v>7951882.292300653</v>
      </c>
      <c r="Y76" s="31">
        <v>1696535.6633597685</v>
      </c>
      <c r="Z76" s="32">
        <v>17973536.29964338</v>
      </c>
      <c r="AB76" s="58">
        <v>2048</v>
      </c>
      <c r="AC76" s="64">
        <v>54129879.2</v>
      </c>
    </row>
    <row r="77" spans="1:29" ht="12">
      <c r="A77" s="33">
        <v>2049</v>
      </c>
      <c r="B77" s="30">
        <v>7696.367197833076</v>
      </c>
      <c r="C77" s="31">
        <v>6679.248048142817</v>
      </c>
      <c r="D77" s="32">
        <v>4859.359612142717</v>
      </c>
      <c r="E77" s="30">
        <v>7832.948272962756</v>
      </c>
      <c r="F77" s="43">
        <v>6858.123132652749</v>
      </c>
      <c r="G77" s="32">
        <v>4928.191056474435</v>
      </c>
      <c r="I77" s="33">
        <v>2049</v>
      </c>
      <c r="J77" s="30">
        <f>'[3]Interface'!B80</f>
        <v>3099.067095817461</v>
      </c>
      <c r="K77" s="31">
        <f>'[3]Interface'!C80</f>
        <v>3317.073517226655</v>
      </c>
      <c r="L77" s="31">
        <f>'[3]Interface'!D80</f>
        <v>441.98251960863223</v>
      </c>
      <c r="M77" s="32">
        <f>'[3]Interface'!E80</f>
        <v>6858.123132652749</v>
      </c>
      <c r="O77" s="58">
        <v>2049</v>
      </c>
      <c r="P77" s="30">
        <f t="shared" si="0"/>
        <v>369.2180584996772</v>
      </c>
      <c r="Q77" s="31">
        <f t="shared" si="1"/>
        <v>415.0767505497134</v>
      </c>
      <c r="R77" s="31">
        <f t="shared" si="2"/>
        <v>258.82818621381466</v>
      </c>
      <c r="S77" s="32">
        <f t="shared" si="3"/>
        <v>379.05481453340434</v>
      </c>
      <c r="T77" s="64">
        <f t="shared" si="4"/>
        <v>125.94390919402142</v>
      </c>
      <c r="V77" s="33">
        <v>2049</v>
      </c>
      <c r="W77" s="31">
        <v>8393595.666502781</v>
      </c>
      <c r="X77" s="31">
        <v>7991470.283107009</v>
      </c>
      <c r="Y77" s="31">
        <v>1707629.0108663673</v>
      </c>
      <c r="Z77" s="32">
        <v>18092694.960476156</v>
      </c>
      <c r="AB77" s="58">
        <v>2049</v>
      </c>
      <c r="AC77" s="64">
        <v>54453789.6</v>
      </c>
    </row>
    <row r="78" spans="1:29" ht="12.75" thickBot="1">
      <c r="A78" s="34">
        <v>2050</v>
      </c>
      <c r="B78" s="35">
        <v>7750.281753687293</v>
      </c>
      <c r="C78" s="36">
        <v>6705.087771201818</v>
      </c>
      <c r="D78" s="37">
        <v>4834.646878646161</v>
      </c>
      <c r="E78" s="35">
        <v>7890.7010233922</v>
      </c>
      <c r="F78" s="44">
        <v>6888.960062475324</v>
      </c>
      <c r="G78" s="37">
        <v>4905.418761958724</v>
      </c>
      <c r="I78" s="34">
        <v>2050</v>
      </c>
      <c r="J78" s="35">
        <f>'[3]Interface'!B81</f>
        <v>3114.9873338623656</v>
      </c>
      <c r="K78" s="36">
        <f>'[3]Interface'!C81</f>
        <v>3328.5548584663443</v>
      </c>
      <c r="L78" s="36">
        <f>'[3]Interface'!D81</f>
        <v>445.41787014661486</v>
      </c>
      <c r="M78" s="37">
        <f>'[3]Interface'!E81</f>
        <v>6888.960062475324</v>
      </c>
      <c r="O78" s="59">
        <v>2050</v>
      </c>
      <c r="P78" s="35">
        <f t="shared" si="0"/>
        <v>368.1116125922421</v>
      </c>
      <c r="Q78" s="36">
        <f t="shared" si="1"/>
        <v>414.4603045999827</v>
      </c>
      <c r="R78" s="36">
        <f t="shared" si="2"/>
        <v>259.15638321495476</v>
      </c>
      <c r="S78" s="37">
        <f t="shared" si="3"/>
        <v>378.26792405221386</v>
      </c>
      <c r="T78" s="65">
        <f t="shared" si="4"/>
        <v>125.762126969101</v>
      </c>
      <c r="V78" s="34">
        <v>2050</v>
      </c>
      <c r="W78" s="36">
        <v>8462072.989022605</v>
      </c>
      <c r="X78" s="36">
        <v>8031058.273913365</v>
      </c>
      <c r="Y78" s="36">
        <v>1718722.358372965</v>
      </c>
      <c r="Z78" s="37">
        <v>18211853.621308934</v>
      </c>
      <c r="AB78" s="59">
        <v>2050</v>
      </c>
      <c r="AC78" s="65">
        <v>54777700</v>
      </c>
    </row>
  </sheetData>
  <mergeCells count="3">
    <mergeCell ref="A25:G25"/>
    <mergeCell ref="B26:D26"/>
    <mergeCell ref="E26:G26"/>
  </mergeCells>
  <hyperlinks>
    <hyperlink ref="F2" r:id="rId1" display="* To change saturation or efficiency scenarios, go to residential natural gas workbook"/>
  </hyperlinks>
  <printOptions/>
  <pageMargins left="0.75" right="0.75" top="1" bottom="1" header="0.5" footer="0.5"/>
  <pageSetup orientation="portrait" paperSize="9"/>
  <drawing r:id="rId2"/>
</worksheet>
</file>

<file path=xl/worksheets/sheet7.xml><?xml version="1.0" encoding="utf-8"?>
<worksheet xmlns="http://schemas.openxmlformats.org/spreadsheetml/2006/main" xmlns:r="http://schemas.openxmlformats.org/officeDocument/2006/relationships">
  <sheetPr codeName="Sheet1"/>
  <dimension ref="A1:AW99"/>
  <sheetViews>
    <sheetView zoomScale="75" zoomScaleNormal="75" workbookViewId="0" topLeftCell="A1">
      <selection activeCell="M51" sqref="M51"/>
    </sheetView>
  </sheetViews>
  <sheetFormatPr defaultColWidth="11.421875" defaultRowHeight="12.75"/>
  <cols>
    <col min="1" max="1" width="8.8515625" style="8" customWidth="1"/>
    <col min="2" max="2" width="9.28125" style="8" customWidth="1"/>
    <col min="3" max="3" width="10.28125" style="8" customWidth="1"/>
    <col min="4" max="4" width="8.8515625" style="8" customWidth="1"/>
    <col min="5" max="5" width="9.8515625" style="8" customWidth="1"/>
    <col min="6" max="20" width="8.8515625" style="8" customWidth="1"/>
    <col min="21" max="42" width="0" style="8" hidden="1" customWidth="1"/>
    <col min="43" max="16384" width="8.8515625" style="8" customWidth="1"/>
  </cols>
  <sheetData>
    <row r="1" spans="1:13" ht="18">
      <c r="A1" s="25" t="s">
        <v>62</v>
      </c>
      <c r="H1" s="14"/>
      <c r="I1" s="14"/>
      <c r="J1" s="1" t="s">
        <v>53</v>
      </c>
      <c r="K1" s="2"/>
      <c r="L1" s="2"/>
      <c r="M1" s="3"/>
    </row>
    <row r="2" spans="7:13" ht="12.75">
      <c r="G2" s="13"/>
      <c r="H2" s="13"/>
      <c r="I2" s="13"/>
      <c r="J2" s="13"/>
      <c r="K2" s="13"/>
      <c r="L2" s="13"/>
      <c r="M2" s="13"/>
    </row>
    <row r="3" spans="4:19" ht="12.75">
      <c r="D3" s="13" t="s">
        <v>63</v>
      </c>
      <c r="E3" s="13"/>
      <c r="F3" s="22" t="s">
        <v>67</v>
      </c>
      <c r="H3" s="13"/>
      <c r="I3" s="13"/>
      <c r="J3" s="13"/>
      <c r="N3" s="13"/>
      <c r="O3" s="13"/>
      <c r="P3" s="13"/>
      <c r="Q3" s="13"/>
      <c r="R3" s="13"/>
      <c r="S3" s="13"/>
    </row>
    <row r="4" spans="8:19" ht="12.75">
      <c r="H4" s="13"/>
      <c r="I4" s="13"/>
      <c r="J4" s="13"/>
      <c r="K4" s="13"/>
      <c r="L4" s="13"/>
      <c r="M4" s="13"/>
      <c r="N4" s="13"/>
      <c r="O4" s="13"/>
      <c r="P4" s="13"/>
      <c r="Q4" s="13"/>
      <c r="R4" s="13"/>
      <c r="S4" s="13"/>
    </row>
    <row r="5" spans="7:19" ht="12.75">
      <c r="G5" s="13"/>
      <c r="H5" s="13"/>
      <c r="I5" s="13"/>
      <c r="J5" s="13"/>
      <c r="K5" s="13"/>
      <c r="L5" s="13"/>
      <c r="M5" s="13"/>
      <c r="N5" s="13"/>
      <c r="O5" s="13"/>
      <c r="P5" s="13"/>
      <c r="Q5" s="13"/>
      <c r="R5" s="13"/>
      <c r="S5" s="13"/>
    </row>
    <row r="6" spans="7:19" ht="12.75">
      <c r="G6" s="13"/>
      <c r="H6" s="13"/>
      <c r="I6" s="13"/>
      <c r="J6" s="13"/>
      <c r="K6" s="13"/>
      <c r="L6" s="13"/>
      <c r="M6" s="13"/>
      <c r="N6" s="13"/>
      <c r="O6" s="13"/>
      <c r="P6" s="13"/>
      <c r="Q6" s="13"/>
      <c r="R6" s="13"/>
      <c r="S6" s="13"/>
    </row>
    <row r="7" spans="7:19" ht="12.75">
      <c r="G7" s="13"/>
      <c r="H7" s="13"/>
      <c r="I7" s="13"/>
      <c r="J7" s="13"/>
      <c r="K7" s="13"/>
      <c r="L7" s="13"/>
      <c r="M7" s="13"/>
      <c r="N7" s="13"/>
      <c r="O7" s="13"/>
      <c r="P7" s="13"/>
      <c r="Q7" s="13"/>
      <c r="R7" s="13"/>
      <c r="S7" s="13"/>
    </row>
    <row r="8" spans="7:19" ht="12.75">
      <c r="G8" s="13"/>
      <c r="H8" s="13"/>
      <c r="I8" s="13"/>
      <c r="J8" s="13"/>
      <c r="K8" s="13"/>
      <c r="L8" s="13"/>
      <c r="M8" s="13"/>
      <c r="N8" s="13"/>
      <c r="O8" s="13"/>
      <c r="P8" s="13"/>
      <c r="Q8" s="13"/>
      <c r="R8" s="13"/>
      <c r="S8" s="13"/>
    </row>
    <row r="9" spans="7:19" ht="12.75">
      <c r="G9" s="13"/>
      <c r="H9" s="13"/>
      <c r="I9" s="13"/>
      <c r="J9" s="13"/>
      <c r="K9" s="13"/>
      <c r="L9" s="13"/>
      <c r="M9" s="13"/>
      <c r="N9" s="13"/>
      <c r="O9" s="13"/>
      <c r="P9" s="13"/>
      <c r="Q9" s="13"/>
      <c r="R9" s="13"/>
      <c r="S9" s="13"/>
    </row>
    <row r="10" spans="7:19" ht="12.75">
      <c r="G10" s="13"/>
      <c r="H10" s="13"/>
      <c r="I10" s="13"/>
      <c r="J10" s="13"/>
      <c r="K10" s="13"/>
      <c r="L10" s="13"/>
      <c r="M10" s="13"/>
      <c r="N10" s="13"/>
      <c r="O10" s="13"/>
      <c r="P10" s="13"/>
      <c r="Q10" s="13"/>
      <c r="R10" s="13"/>
      <c r="S10" s="13"/>
    </row>
    <row r="11" spans="7:19" ht="12.75">
      <c r="G11" s="13"/>
      <c r="H11" s="13"/>
      <c r="I11" s="13"/>
      <c r="J11" s="13"/>
      <c r="K11" s="13"/>
      <c r="L11" s="13"/>
      <c r="M11" s="13"/>
      <c r="N11" s="13"/>
      <c r="O11" s="13"/>
      <c r="P11" s="13"/>
      <c r="Q11" s="13"/>
      <c r="R11" s="13"/>
      <c r="S11" s="13"/>
    </row>
    <row r="12" spans="7:19" ht="12.75">
      <c r="G12" s="13"/>
      <c r="H12" s="13"/>
      <c r="I12" s="13"/>
      <c r="J12" s="13"/>
      <c r="K12" s="13"/>
      <c r="L12" s="13"/>
      <c r="M12" s="13"/>
      <c r="N12" s="13"/>
      <c r="O12" s="13"/>
      <c r="P12" s="13"/>
      <c r="Q12" s="13"/>
      <c r="R12" s="13"/>
      <c r="S12" s="13"/>
    </row>
    <row r="13" spans="7:19" ht="12.75">
      <c r="G13" s="13"/>
      <c r="H13" s="13"/>
      <c r="I13" s="13"/>
      <c r="J13" s="13"/>
      <c r="K13" s="13"/>
      <c r="L13" s="13"/>
      <c r="M13" s="13"/>
      <c r="N13" s="13"/>
      <c r="O13" s="13"/>
      <c r="P13" s="13"/>
      <c r="Q13" s="13"/>
      <c r="R13" s="13"/>
      <c r="S13" s="13"/>
    </row>
    <row r="14" spans="7:19" ht="12.75">
      <c r="G14" s="13"/>
      <c r="H14" s="13"/>
      <c r="I14" s="13"/>
      <c r="J14" s="13"/>
      <c r="K14" s="13"/>
      <c r="L14" s="13"/>
      <c r="M14" s="13"/>
      <c r="N14" s="13"/>
      <c r="O14" s="13"/>
      <c r="P14" s="13"/>
      <c r="Q14" s="13"/>
      <c r="R14" s="13"/>
      <c r="S14" s="13"/>
    </row>
    <row r="15" spans="7:19" ht="12.75">
      <c r="G15" s="13"/>
      <c r="H15" s="13"/>
      <c r="I15" s="13"/>
      <c r="J15" s="13"/>
      <c r="K15" s="13"/>
      <c r="L15" s="13"/>
      <c r="M15" s="13"/>
      <c r="N15" s="13"/>
      <c r="O15" s="13"/>
      <c r="P15" s="13"/>
      <c r="Q15" s="13"/>
      <c r="R15" s="13"/>
      <c r="S15" s="13"/>
    </row>
    <row r="16" spans="7:19" ht="12.75">
      <c r="G16" s="13"/>
      <c r="H16" s="13"/>
      <c r="I16" s="13"/>
      <c r="J16" s="13"/>
      <c r="K16" s="13"/>
      <c r="L16" s="13"/>
      <c r="M16" s="13"/>
      <c r="N16" s="13"/>
      <c r="O16" s="13"/>
      <c r="P16" s="13"/>
      <c r="Q16" s="13"/>
      <c r="R16" s="13"/>
      <c r="S16" s="13"/>
    </row>
    <row r="17" spans="7:19" ht="12.75">
      <c r="G17" s="13"/>
      <c r="H17" s="13"/>
      <c r="I17" s="13"/>
      <c r="J17" s="13"/>
      <c r="K17" s="13"/>
      <c r="L17" s="13"/>
      <c r="M17" s="13"/>
      <c r="N17" s="13"/>
      <c r="O17" s="13"/>
      <c r="P17" s="13"/>
      <c r="Q17" s="13"/>
      <c r="R17" s="13"/>
      <c r="S17" s="13"/>
    </row>
    <row r="18" spans="7:19" ht="12.75">
      <c r="G18" s="13"/>
      <c r="H18" s="13"/>
      <c r="I18" s="13"/>
      <c r="J18" s="13"/>
      <c r="K18" s="13"/>
      <c r="L18" s="13"/>
      <c r="M18" s="13"/>
      <c r="N18" s="13"/>
      <c r="O18" s="13"/>
      <c r="P18" s="13"/>
      <c r="Q18" s="13"/>
      <c r="R18" s="13"/>
      <c r="S18" s="13"/>
    </row>
    <row r="19" spans="7:19" ht="12.75">
      <c r="G19" s="13"/>
      <c r="H19" s="13"/>
      <c r="I19" s="13"/>
      <c r="J19" s="13"/>
      <c r="K19" s="13"/>
      <c r="L19" s="13"/>
      <c r="M19" s="13"/>
      <c r="N19" s="13"/>
      <c r="O19" s="13"/>
      <c r="P19" s="13"/>
      <c r="Q19" s="13"/>
      <c r="R19" s="13"/>
      <c r="S19" s="13"/>
    </row>
    <row r="20" spans="7:19" ht="12.75">
      <c r="G20" s="13"/>
      <c r="H20" s="13"/>
      <c r="I20" s="13"/>
      <c r="J20" s="13"/>
      <c r="K20" s="13"/>
      <c r="L20" s="13"/>
      <c r="M20" s="13"/>
      <c r="N20" s="13"/>
      <c r="O20" s="13"/>
      <c r="P20" s="13"/>
      <c r="Q20" s="13"/>
      <c r="R20" s="13"/>
      <c r="S20" s="13"/>
    </row>
    <row r="21" spans="7:19" ht="12.75">
      <c r="G21" s="13"/>
      <c r="H21" s="13"/>
      <c r="I21" s="13"/>
      <c r="J21" s="13"/>
      <c r="K21" s="13"/>
      <c r="L21" s="13"/>
      <c r="M21" s="13"/>
      <c r="N21" s="13"/>
      <c r="O21" s="13"/>
      <c r="P21" s="13"/>
      <c r="Q21" s="13"/>
      <c r="R21" s="13"/>
      <c r="S21" s="13"/>
    </row>
    <row r="22" spans="7:19" ht="12.75">
      <c r="G22" s="13"/>
      <c r="H22" s="13"/>
      <c r="I22" s="13"/>
      <c r="J22" s="13"/>
      <c r="K22" s="13"/>
      <c r="L22" s="13"/>
      <c r="M22" s="13"/>
      <c r="N22" s="13"/>
      <c r="O22" s="13"/>
      <c r="P22" s="13"/>
      <c r="Q22" s="13"/>
      <c r="R22" s="13"/>
      <c r="S22" s="13"/>
    </row>
    <row r="23" spans="7:19" ht="12.75">
      <c r="G23" s="13"/>
      <c r="H23" s="13"/>
      <c r="I23" s="13"/>
      <c r="J23" s="13"/>
      <c r="K23" s="13"/>
      <c r="L23" s="13"/>
      <c r="M23" s="13"/>
      <c r="N23" s="13"/>
      <c r="O23" s="13"/>
      <c r="P23" s="13"/>
      <c r="Q23" s="13"/>
      <c r="R23" s="13"/>
      <c r="S23" s="13"/>
    </row>
    <row r="24" spans="7:19" ht="12.75">
      <c r="G24" s="13"/>
      <c r="H24" s="13"/>
      <c r="I24" s="13"/>
      <c r="J24" s="13"/>
      <c r="K24" s="13"/>
      <c r="L24" s="13"/>
      <c r="M24" s="13"/>
      <c r="N24" s="13"/>
      <c r="O24" s="13"/>
      <c r="P24" s="13"/>
      <c r="Q24" s="13"/>
      <c r="R24" s="13"/>
      <c r="S24" s="13"/>
    </row>
    <row r="25" spans="7:19" ht="12.75">
      <c r="G25" s="13"/>
      <c r="H25" s="13"/>
      <c r="I25" s="13"/>
      <c r="J25" s="13"/>
      <c r="K25" s="13"/>
      <c r="L25" s="13"/>
      <c r="M25" s="13"/>
      <c r="N25" s="13"/>
      <c r="O25" s="13"/>
      <c r="P25" s="13"/>
      <c r="Q25" s="13"/>
      <c r="R25" s="13"/>
      <c r="S25" s="13"/>
    </row>
    <row r="26" spans="1:48" ht="14.25">
      <c r="A26" s="4" t="s">
        <v>74</v>
      </c>
      <c r="B26" s="5"/>
      <c r="C26" s="5"/>
      <c r="D26" s="5"/>
      <c r="E26" s="16"/>
      <c r="G26" s="4" t="s">
        <v>73</v>
      </c>
      <c r="H26" s="5"/>
      <c r="I26" s="5"/>
      <c r="J26" s="5"/>
      <c r="K26" s="5"/>
      <c r="L26" s="14"/>
      <c r="M26" s="14"/>
      <c r="N26" s="4" t="s">
        <v>55</v>
      </c>
      <c r="O26" s="5"/>
      <c r="P26" s="5"/>
      <c r="Q26" s="20"/>
      <c r="R26" s="14"/>
      <c r="S26" s="14"/>
      <c r="U26" s="15" t="s">
        <v>57</v>
      </c>
      <c r="V26" s="16"/>
      <c r="W26" s="16"/>
      <c r="X26" s="16"/>
      <c r="Y26" s="14"/>
      <c r="Z26" s="14"/>
      <c r="AB26" s="15" t="s">
        <v>59</v>
      </c>
      <c r="AC26" s="16"/>
      <c r="AD26" s="16"/>
      <c r="AE26" s="16"/>
      <c r="AF26" s="16"/>
      <c r="AG26" s="14"/>
      <c r="AI26" s="15" t="s">
        <v>60</v>
      </c>
      <c r="AJ26" s="16"/>
      <c r="AK26" s="16"/>
      <c r="AL26" s="16"/>
      <c r="AM26" s="16"/>
      <c r="AN26" s="14"/>
      <c r="AQ26" s="4" t="s">
        <v>56</v>
      </c>
      <c r="AR26" s="5"/>
      <c r="AS26" s="5"/>
      <c r="AT26" s="20"/>
      <c r="AU26" s="14"/>
      <c r="AV26" s="14"/>
    </row>
    <row r="27" spans="2:48" ht="12.75">
      <c r="B27" s="129" t="s">
        <v>76</v>
      </c>
      <c r="C27" s="129" t="s">
        <v>75</v>
      </c>
      <c r="D27" s="129" t="s">
        <v>67</v>
      </c>
      <c r="E27" s="129" t="s">
        <v>71</v>
      </c>
      <c r="H27" s="131" t="s">
        <v>52</v>
      </c>
      <c r="I27" s="132"/>
      <c r="J27" s="132"/>
      <c r="K27" s="132"/>
      <c r="L27" s="133"/>
      <c r="O27" s="131" t="s">
        <v>52</v>
      </c>
      <c r="P27" s="132"/>
      <c r="Q27" s="132"/>
      <c r="R27" s="132"/>
      <c r="S27" s="112"/>
      <c r="V27" s="134" t="s">
        <v>52</v>
      </c>
      <c r="W27" s="135"/>
      <c r="X27" s="135"/>
      <c r="Y27" s="135"/>
      <c r="Z27" s="136"/>
      <c r="AC27" s="134" t="s">
        <v>52</v>
      </c>
      <c r="AD27" s="135"/>
      <c r="AE27" s="135"/>
      <c r="AF27" s="135"/>
      <c r="AG27" s="136"/>
      <c r="AJ27" s="134" t="s">
        <v>52</v>
      </c>
      <c r="AK27" s="135"/>
      <c r="AL27" s="135"/>
      <c r="AM27" s="135"/>
      <c r="AN27" s="136"/>
      <c r="AR27" s="131" t="s">
        <v>52</v>
      </c>
      <c r="AS27" s="132"/>
      <c r="AT27" s="132"/>
      <c r="AU27" s="132"/>
      <c r="AV27" s="133"/>
    </row>
    <row r="28" spans="2:48" ht="12.75">
      <c r="B28" s="130"/>
      <c r="C28" s="130"/>
      <c r="D28" s="130"/>
      <c r="E28" s="130"/>
      <c r="H28" s="12" t="s">
        <v>50</v>
      </c>
      <c r="I28" s="12" t="s">
        <v>49</v>
      </c>
      <c r="J28" s="12" t="s">
        <v>51</v>
      </c>
      <c r="K28" s="12" t="s">
        <v>48</v>
      </c>
      <c r="L28" s="12" t="s">
        <v>54</v>
      </c>
      <c r="O28" s="12" t="s">
        <v>50</v>
      </c>
      <c r="P28" s="12" t="s">
        <v>49</v>
      </c>
      <c r="Q28" s="12" t="s">
        <v>51</v>
      </c>
      <c r="R28" s="12" t="s">
        <v>48</v>
      </c>
      <c r="S28" s="12" t="s">
        <v>2</v>
      </c>
      <c r="V28" s="17" t="s">
        <v>50</v>
      </c>
      <c r="W28" s="17" t="s">
        <v>49</v>
      </c>
      <c r="X28" s="17" t="s">
        <v>51</v>
      </c>
      <c r="Y28" s="17" t="s">
        <v>48</v>
      </c>
      <c r="Z28" s="17" t="s">
        <v>58</v>
      </c>
      <c r="AC28" s="17" t="s">
        <v>50</v>
      </c>
      <c r="AD28" s="17" t="s">
        <v>49</v>
      </c>
      <c r="AE28" s="17" t="s">
        <v>51</v>
      </c>
      <c r="AF28" s="17" t="s">
        <v>48</v>
      </c>
      <c r="AG28" s="17" t="s">
        <v>58</v>
      </c>
      <c r="AJ28" s="17" t="s">
        <v>50</v>
      </c>
      <c r="AK28" s="17" t="s">
        <v>49</v>
      </c>
      <c r="AL28" s="17" t="s">
        <v>51</v>
      </c>
      <c r="AM28" s="17" t="s">
        <v>48</v>
      </c>
      <c r="AN28" s="17" t="s">
        <v>58</v>
      </c>
      <c r="AO28" s="17" t="s">
        <v>61</v>
      </c>
      <c r="AR28" s="12" t="s">
        <v>50</v>
      </c>
      <c r="AS28" s="12" t="s">
        <v>49</v>
      </c>
      <c r="AT28" s="12" t="s">
        <v>51</v>
      </c>
      <c r="AU28" s="12" t="s">
        <v>48</v>
      </c>
      <c r="AV28" s="12" t="s">
        <v>54</v>
      </c>
    </row>
    <row r="29" spans="1:48" ht="12.75">
      <c r="A29" s="21">
        <v>2000</v>
      </c>
      <c r="B29" s="7">
        <v>1923.280666783268</v>
      </c>
      <c r="C29" s="7">
        <v>1923.280666783268</v>
      </c>
      <c r="D29" s="7">
        <v>1923.280666783268</v>
      </c>
      <c r="E29" s="7">
        <v>1923.280666783268</v>
      </c>
      <c r="G29" s="21">
        <v>1980</v>
      </c>
      <c r="H29" s="7">
        <v>721.4292176547751</v>
      </c>
      <c r="I29" s="7">
        <v>800.4227245012454</v>
      </c>
      <c r="J29" s="7">
        <v>90.79047246568175</v>
      </c>
      <c r="K29" s="7">
        <v>19.94990379105905</v>
      </c>
      <c r="L29" s="7">
        <f>SUM(H29:K29)</f>
        <v>1632.5923184127612</v>
      </c>
      <c r="N29" s="21">
        <v>1980</v>
      </c>
      <c r="O29" s="11">
        <f>H29/AR29</f>
        <v>0.4994792289408001</v>
      </c>
      <c r="P29" s="11">
        <f>I29/AS29</f>
        <v>0.42790045860669507</v>
      </c>
      <c r="Q29" s="11">
        <f>J29/AT29</f>
        <v>0.39909741973006113</v>
      </c>
      <c r="R29" s="11">
        <f>K29/AU29</f>
        <v>0.7778832035318427</v>
      </c>
      <c r="S29" s="11">
        <f>L29/AV29</f>
        <v>0.45755481411468263</v>
      </c>
      <c r="U29" s="8">
        <v>1980</v>
      </c>
      <c r="V29" s="19"/>
      <c r="W29" s="19"/>
      <c r="X29" s="19"/>
      <c r="Y29" s="19"/>
      <c r="Z29" s="19"/>
      <c r="AB29" s="8">
        <v>1980</v>
      </c>
      <c r="AC29" s="19">
        <v>5.423098028984646</v>
      </c>
      <c r="AD29" s="19">
        <v>6.623473809389139</v>
      </c>
      <c r="AE29" s="19">
        <v>9.23064469014359</v>
      </c>
      <c r="AF29" s="19"/>
      <c r="AG29" s="19">
        <f>AVERAGE(AC29:AE29)</f>
        <v>7.0924055095057925</v>
      </c>
      <c r="AI29" s="8">
        <v>1980</v>
      </c>
      <c r="AJ29" s="19">
        <f>AC29*$AO29</f>
        <v>11.33427488057791</v>
      </c>
      <c r="AK29" s="19">
        <f>AD29*$AO29</f>
        <v>13.8430602616233</v>
      </c>
      <c r="AL29" s="19">
        <f>AE29*$AO29</f>
        <v>19.2920474024001</v>
      </c>
      <c r="AM29" s="19"/>
      <c r="AN29" s="19">
        <f>AVERAGE(AJ29:AL29)</f>
        <v>14.823127514867103</v>
      </c>
      <c r="AO29" s="19">
        <v>2.09</v>
      </c>
      <c r="AQ29" s="21">
        <v>1980</v>
      </c>
      <c r="AR29" s="7">
        <v>1444.3628</v>
      </c>
      <c r="AS29" s="7">
        <v>1870.5816</v>
      </c>
      <c r="AT29" s="7">
        <v>227.4895</v>
      </c>
      <c r="AU29" s="7">
        <v>25.6464</v>
      </c>
      <c r="AV29" s="7">
        <f>SUM(AR29:AU29)</f>
        <v>3568.0803000000005</v>
      </c>
    </row>
    <row r="30" spans="1:48" ht="12.75">
      <c r="A30" s="21">
        <v>2001</v>
      </c>
      <c r="B30" s="7">
        <v>1750.9106619586548</v>
      </c>
      <c r="C30" s="7">
        <v>1750.9106619586548</v>
      </c>
      <c r="D30" s="7">
        <v>1750.9106619586548</v>
      </c>
      <c r="E30" s="7">
        <v>1750.9106619586548</v>
      </c>
      <c r="G30" s="21">
        <v>1990</v>
      </c>
      <c r="H30" s="7">
        <v>758.3195643256385</v>
      </c>
      <c r="I30" s="7">
        <v>951.8750510641578</v>
      </c>
      <c r="J30" s="7">
        <v>124.10979619612078</v>
      </c>
      <c r="K30" s="7">
        <v>16.838935247853673</v>
      </c>
      <c r="L30" s="7">
        <f aca="true" t="shared" si="0" ref="L30:L44">SUM(H30:K30)</f>
        <v>1851.1433468337707</v>
      </c>
      <c r="N30" s="21">
        <v>1990</v>
      </c>
      <c r="O30" s="11">
        <f aca="true" t="shared" si="1" ref="O30:R35">H30/AR30</f>
        <v>0.3921317757984758</v>
      </c>
      <c r="P30" s="11">
        <f t="shared" si="1"/>
        <v>0.37333723051197715</v>
      </c>
      <c r="Q30" s="11">
        <f t="shared" si="1"/>
        <v>0.32532653599442396</v>
      </c>
      <c r="R30" s="11">
        <f t="shared" si="1"/>
        <v>0.5576932840028506</v>
      </c>
      <c r="S30" s="11">
        <f aca="true" t="shared" si="2" ref="S30:S81">L30/AV30</f>
        <v>0.37815755942032964</v>
      </c>
      <c r="U30" s="8">
        <v>1981</v>
      </c>
      <c r="V30" s="19"/>
      <c r="W30" s="19"/>
      <c r="X30" s="19"/>
      <c r="Y30" s="19"/>
      <c r="Z30" s="19"/>
      <c r="AB30" s="8">
        <v>1981</v>
      </c>
      <c r="AC30" s="19">
        <v>6.963018135308207</v>
      </c>
      <c r="AD30" s="19">
        <v>7.0187058083749765</v>
      </c>
      <c r="AE30" s="19">
        <v>10.115068482278412</v>
      </c>
      <c r="AF30" s="19"/>
      <c r="AG30" s="19">
        <f aca="true" t="shared" si="3" ref="AG30:AG62">AVERAGE(AC30:AE30)</f>
        <v>8.032264141987199</v>
      </c>
      <c r="AI30" s="8">
        <v>1981</v>
      </c>
      <c r="AJ30" s="19">
        <f aca="true" t="shared" si="4" ref="AJ30:AJ55">AC30*$AO30</f>
        <v>13.160104275732511</v>
      </c>
      <c r="AK30" s="19">
        <f aca="true" t="shared" si="5" ref="AK30:AK55">AD30*$AO30</f>
        <v>13.265353977828704</v>
      </c>
      <c r="AL30" s="19">
        <f aca="true" t="shared" si="6" ref="AL30:AL55">AE30*$AO30</f>
        <v>19.117479431506197</v>
      </c>
      <c r="AM30" s="19"/>
      <c r="AN30" s="19">
        <f aca="true" t="shared" si="7" ref="AN30:AN55">AVERAGE(AJ30:AL30)</f>
        <v>15.180979228355804</v>
      </c>
      <c r="AO30" s="19">
        <v>1.89</v>
      </c>
      <c r="AQ30" s="21">
        <v>1990</v>
      </c>
      <c r="AR30" s="7">
        <v>1933.8386000000003</v>
      </c>
      <c r="AS30" s="7">
        <v>2549.6387</v>
      </c>
      <c r="AT30" s="7">
        <v>381.493</v>
      </c>
      <c r="AU30" s="7">
        <v>30.193900000000003</v>
      </c>
      <c r="AV30" s="7">
        <f aca="true" t="shared" si="8" ref="AV30:AV44">SUM(AR30:AU30)</f>
        <v>4895.164200000001</v>
      </c>
    </row>
    <row r="31" spans="1:48" ht="12.75">
      <c r="A31" s="21">
        <v>2002</v>
      </c>
      <c r="B31" s="7">
        <v>1878.9545092608312</v>
      </c>
      <c r="C31" s="7">
        <v>1878.9545092608312</v>
      </c>
      <c r="D31" s="7">
        <v>1878.9545092608312</v>
      </c>
      <c r="E31" s="7">
        <v>1878.9545092608312</v>
      </c>
      <c r="G31" s="21">
        <v>2000</v>
      </c>
      <c r="H31" s="7">
        <v>842.7277099613068</v>
      </c>
      <c r="I31" s="7">
        <v>915.9437455211</v>
      </c>
      <c r="J31" s="7">
        <v>144.4099378008613</v>
      </c>
      <c r="K31" s="7">
        <v>20.1992735</v>
      </c>
      <c r="L31" s="7">
        <f t="shared" si="0"/>
        <v>1923.280666783268</v>
      </c>
      <c r="N31" s="21">
        <v>2000</v>
      </c>
      <c r="O31" s="11">
        <f t="shared" si="1"/>
        <v>0.38305622175953563</v>
      </c>
      <c r="P31" s="11">
        <f t="shared" si="1"/>
        <v>0.3148748649697215</v>
      </c>
      <c r="Q31" s="11">
        <f t="shared" si="1"/>
        <v>0.3063768630119977</v>
      </c>
      <c r="R31" s="11">
        <f t="shared" si="1"/>
        <v>0.6389081710437667</v>
      </c>
      <c r="S31" s="11">
        <f t="shared" si="2"/>
        <v>0.3427155196813343</v>
      </c>
      <c r="U31" s="8">
        <v>1982</v>
      </c>
      <c r="V31" s="19"/>
      <c r="W31" s="19"/>
      <c r="X31" s="19"/>
      <c r="Y31" s="19"/>
      <c r="Z31" s="19"/>
      <c r="AB31" s="8">
        <v>1982</v>
      </c>
      <c r="AC31" s="19">
        <v>6.969057445985993</v>
      </c>
      <c r="AD31" s="19">
        <v>7.893638966419867</v>
      </c>
      <c r="AE31" s="19">
        <v>11.345104940619814</v>
      </c>
      <c r="AF31" s="19"/>
      <c r="AG31" s="19">
        <f t="shared" si="3"/>
        <v>8.73593378434189</v>
      </c>
      <c r="AI31" s="8">
        <v>1982</v>
      </c>
      <c r="AJ31" s="19">
        <f t="shared" si="4"/>
        <v>12.404922253855068</v>
      </c>
      <c r="AK31" s="19">
        <f t="shared" si="5"/>
        <v>14.050677360227363</v>
      </c>
      <c r="AL31" s="19">
        <f t="shared" si="6"/>
        <v>20.19428679430327</v>
      </c>
      <c r="AM31" s="19"/>
      <c r="AN31" s="19">
        <f t="shared" si="7"/>
        <v>15.549962136128565</v>
      </c>
      <c r="AO31" s="19">
        <v>1.78</v>
      </c>
      <c r="AQ31" s="21">
        <v>2000</v>
      </c>
      <c r="AR31" s="7">
        <v>2200.0105</v>
      </c>
      <c r="AS31" s="7">
        <v>2908.9135</v>
      </c>
      <c r="AT31" s="7">
        <v>471.3474</v>
      </c>
      <c r="AU31" s="7">
        <v>31.6153</v>
      </c>
      <c r="AV31" s="7">
        <f t="shared" si="8"/>
        <v>5611.8867</v>
      </c>
    </row>
    <row r="32" spans="1:48" ht="12.75">
      <c r="A32" s="21">
        <v>2003</v>
      </c>
      <c r="B32" s="7">
        <v>1909.1757186647974</v>
      </c>
      <c r="C32" s="7">
        <v>1909.1757186647974</v>
      </c>
      <c r="D32" s="7">
        <v>1909.1757186647974</v>
      </c>
      <c r="E32" s="7">
        <v>1909.1757186647974</v>
      </c>
      <c r="G32" s="21">
        <v>2001</v>
      </c>
      <c r="H32" s="7">
        <v>684.567239208842</v>
      </c>
      <c r="I32" s="7">
        <v>900.9823117674487</v>
      </c>
      <c r="J32" s="7">
        <v>144.22022698236424</v>
      </c>
      <c r="K32" s="7">
        <v>21.140884</v>
      </c>
      <c r="L32" s="7">
        <f t="shared" si="0"/>
        <v>1750.9106619586548</v>
      </c>
      <c r="N32" s="21">
        <v>2001</v>
      </c>
      <c r="O32" s="11">
        <f t="shared" si="1"/>
        <v>0.3063657577181783</v>
      </c>
      <c r="P32" s="11">
        <f t="shared" si="1"/>
        <v>0.30527538133995846</v>
      </c>
      <c r="Q32" s="11">
        <f t="shared" si="1"/>
        <v>0.29636794073793954</v>
      </c>
      <c r="R32" s="11">
        <f t="shared" si="1"/>
        <v>0.6640350535540409</v>
      </c>
      <c r="S32" s="11">
        <f t="shared" si="2"/>
        <v>0.3069449356442741</v>
      </c>
      <c r="U32" s="8">
        <v>1983</v>
      </c>
      <c r="V32" s="19"/>
      <c r="W32" s="19"/>
      <c r="X32" s="19"/>
      <c r="Y32" s="19"/>
      <c r="Z32" s="19"/>
      <c r="AB32" s="8">
        <v>1983</v>
      </c>
      <c r="AC32" s="19">
        <v>7.0576055991380615</v>
      </c>
      <c r="AD32" s="19">
        <v>7.989094401746231</v>
      </c>
      <c r="AE32" s="19">
        <v>11.64804805744905</v>
      </c>
      <c r="AF32" s="19"/>
      <c r="AG32" s="19">
        <f t="shared" si="3"/>
        <v>8.89824935277778</v>
      </c>
      <c r="AI32" s="8">
        <v>1983</v>
      </c>
      <c r="AJ32" s="19">
        <f t="shared" si="4"/>
        <v>12.209657686508846</v>
      </c>
      <c r="AK32" s="19">
        <f t="shared" si="5"/>
        <v>13.82113331502098</v>
      </c>
      <c r="AL32" s="19">
        <f t="shared" si="6"/>
        <v>20.151123139386854</v>
      </c>
      <c r="AM32" s="19"/>
      <c r="AN32" s="19">
        <f t="shared" si="7"/>
        <v>15.39397138030556</v>
      </c>
      <c r="AO32" s="19">
        <v>1.73</v>
      </c>
      <c r="AQ32" s="21">
        <v>2001</v>
      </c>
      <c r="AR32" s="7">
        <v>2234.4770000000003</v>
      </c>
      <c r="AS32" s="7">
        <v>2951.3756</v>
      </c>
      <c r="AT32" s="7">
        <v>486.6255999999999</v>
      </c>
      <c r="AU32" s="7">
        <v>31.837</v>
      </c>
      <c r="AV32" s="7">
        <f t="shared" si="8"/>
        <v>5704.315200000001</v>
      </c>
    </row>
    <row r="33" spans="1:48" ht="12.75">
      <c r="A33" s="21">
        <v>2004</v>
      </c>
      <c r="B33" s="7">
        <v>1943.177458266512</v>
      </c>
      <c r="C33" s="7">
        <v>1943.177458266512</v>
      </c>
      <c r="D33" s="7">
        <v>1943.177458266512</v>
      </c>
      <c r="E33" s="7">
        <v>1943.177458266512</v>
      </c>
      <c r="G33" s="21">
        <v>2002</v>
      </c>
      <c r="H33" s="7">
        <v>792.3984416485584</v>
      </c>
      <c r="I33" s="7">
        <v>919.1650002874188</v>
      </c>
      <c r="J33" s="7">
        <v>146.2362948985281</v>
      </c>
      <c r="K33" s="7">
        <v>21.154772426325927</v>
      </c>
      <c r="L33" s="7">
        <f t="shared" si="0"/>
        <v>1878.9545092608312</v>
      </c>
      <c r="N33" s="21">
        <v>2002</v>
      </c>
      <c r="O33" s="11">
        <f t="shared" si="1"/>
        <v>0.3500096852024892</v>
      </c>
      <c r="P33" s="11">
        <f t="shared" si="1"/>
        <v>0.30612299622011585</v>
      </c>
      <c r="Q33" s="11">
        <f t="shared" si="1"/>
        <v>0.29418344302833177</v>
      </c>
      <c r="R33" s="11">
        <f t="shared" si="1"/>
        <v>0.6590456563058131</v>
      </c>
      <c r="S33" s="11">
        <f t="shared" si="2"/>
        <v>0.32419665725326163</v>
      </c>
      <c r="U33" s="8">
        <v>1984</v>
      </c>
      <c r="V33" s="19"/>
      <c r="W33" s="19"/>
      <c r="X33" s="19"/>
      <c r="Y33" s="19"/>
      <c r="Z33" s="19"/>
      <c r="AB33" s="8">
        <v>1984</v>
      </c>
      <c r="AC33" s="19">
        <v>8.610283707505463</v>
      </c>
      <c r="AD33" s="19">
        <v>8.181779768542224</v>
      </c>
      <c r="AE33" s="19">
        <v>12.255422604662314</v>
      </c>
      <c r="AF33" s="19"/>
      <c r="AG33" s="19">
        <f t="shared" si="3"/>
        <v>9.682495360236667</v>
      </c>
      <c r="AI33" s="8">
        <v>1984</v>
      </c>
      <c r="AJ33" s="19">
        <f t="shared" si="4"/>
        <v>14.293070954459068</v>
      </c>
      <c r="AK33" s="19">
        <f t="shared" si="5"/>
        <v>13.581754415780091</v>
      </c>
      <c r="AL33" s="19">
        <f t="shared" si="6"/>
        <v>20.34400152373944</v>
      </c>
      <c r="AM33" s="19"/>
      <c r="AN33" s="19">
        <f t="shared" si="7"/>
        <v>16.072942297992867</v>
      </c>
      <c r="AO33" s="19">
        <v>1.66</v>
      </c>
      <c r="AQ33" s="21">
        <v>2002</v>
      </c>
      <c r="AR33" s="7">
        <v>2263.9329</v>
      </c>
      <c r="AS33" s="7">
        <v>3002.6003</v>
      </c>
      <c r="AT33" s="7">
        <v>497.0922</v>
      </c>
      <c r="AU33" s="7">
        <v>32.0991</v>
      </c>
      <c r="AV33" s="7">
        <f t="shared" si="8"/>
        <v>5795.7245</v>
      </c>
    </row>
    <row r="34" spans="1:48" ht="12">
      <c r="A34" s="18">
        <v>2005</v>
      </c>
      <c r="B34" s="9">
        <v>1966.3430122035595</v>
      </c>
      <c r="C34" s="9">
        <v>1972.1275997030727</v>
      </c>
      <c r="D34" s="9">
        <v>1960.5138370193843</v>
      </c>
      <c r="E34" s="9">
        <v>1952.925342738627</v>
      </c>
      <c r="G34" s="21">
        <v>2003</v>
      </c>
      <c r="H34" s="7">
        <v>799.1832163695814</v>
      </c>
      <c r="I34" s="7">
        <v>940.0093590256079</v>
      </c>
      <c r="J34" s="7">
        <v>148.6796907232494</v>
      </c>
      <c r="K34" s="7">
        <v>21.303452546358876</v>
      </c>
      <c r="L34" s="7">
        <f t="shared" si="0"/>
        <v>1909.1757186647974</v>
      </c>
      <c r="N34" s="21">
        <v>2003</v>
      </c>
      <c r="O34" s="11">
        <f t="shared" si="1"/>
        <v>0.34729079521423123</v>
      </c>
      <c r="P34" s="11">
        <f t="shared" si="1"/>
        <v>0.3080297170433137</v>
      </c>
      <c r="Q34" s="11">
        <f t="shared" si="1"/>
        <v>0.293002839428177</v>
      </c>
      <c r="R34" s="11">
        <f t="shared" si="1"/>
        <v>0.6576783870769817</v>
      </c>
      <c r="S34" s="11">
        <f t="shared" si="2"/>
        <v>0.32398978687181124</v>
      </c>
      <c r="U34" s="8">
        <v>1985</v>
      </c>
      <c r="V34" s="19"/>
      <c r="W34" s="19"/>
      <c r="X34" s="19"/>
      <c r="Y34" s="19"/>
      <c r="Z34" s="19"/>
      <c r="AB34" s="8">
        <v>1985</v>
      </c>
      <c r="AC34" s="19">
        <v>9.614278926430515</v>
      </c>
      <c r="AD34" s="19">
        <v>8.51864418063259</v>
      </c>
      <c r="AE34" s="19">
        <v>13.356310866081467</v>
      </c>
      <c r="AF34" s="19"/>
      <c r="AG34" s="19">
        <f t="shared" si="3"/>
        <v>10.496411324381524</v>
      </c>
      <c r="AI34" s="8">
        <v>1985</v>
      </c>
      <c r="AJ34" s="19">
        <f t="shared" si="4"/>
        <v>15.382846282288824</v>
      </c>
      <c r="AK34" s="19">
        <f t="shared" si="5"/>
        <v>13.629830689012145</v>
      </c>
      <c r="AL34" s="19">
        <f t="shared" si="6"/>
        <v>21.370097385730347</v>
      </c>
      <c r="AM34" s="19"/>
      <c r="AN34" s="19">
        <f t="shared" si="7"/>
        <v>16.79425811901044</v>
      </c>
      <c r="AO34" s="19">
        <v>1.6</v>
      </c>
      <c r="AQ34" s="21">
        <v>2003</v>
      </c>
      <c r="AR34" s="7">
        <v>2301.1931999999997</v>
      </c>
      <c r="AS34" s="7">
        <v>3051.684</v>
      </c>
      <c r="AT34" s="7">
        <v>507.4343</v>
      </c>
      <c r="AU34" s="7">
        <v>32.39189999999999</v>
      </c>
      <c r="AV34" s="7">
        <f t="shared" si="8"/>
        <v>5892.703399999999</v>
      </c>
    </row>
    <row r="35" spans="1:48" ht="12">
      <c r="A35" s="18">
        <v>2006</v>
      </c>
      <c r="B35" s="9">
        <v>1988.6836961907652</v>
      </c>
      <c r="C35" s="9">
        <v>2000.422704784621</v>
      </c>
      <c r="D35" s="9">
        <v>1976.8592767546895</v>
      </c>
      <c r="E35" s="9">
        <v>1961.4633513655683</v>
      </c>
      <c r="G35" s="21">
        <v>2004</v>
      </c>
      <c r="H35" s="7">
        <v>805.292850837558</v>
      </c>
      <c r="I35" s="7">
        <v>964.5198061396522</v>
      </c>
      <c r="J35" s="7">
        <v>151.91453751202147</v>
      </c>
      <c r="K35" s="7">
        <v>21.450263777280217</v>
      </c>
      <c r="L35" s="7">
        <f t="shared" si="0"/>
        <v>1943.177458266512</v>
      </c>
      <c r="N35" s="21">
        <v>2004</v>
      </c>
      <c r="O35" s="11">
        <f t="shared" si="1"/>
        <v>0.3447193542340898</v>
      </c>
      <c r="P35" s="11">
        <f t="shared" si="1"/>
        <v>0.3114430064671782</v>
      </c>
      <c r="Q35" s="11">
        <f t="shared" si="1"/>
        <v>0.29337648170786607</v>
      </c>
      <c r="R35" s="11">
        <f t="shared" si="1"/>
        <v>0.6559332570058687</v>
      </c>
      <c r="S35" s="11">
        <f t="shared" si="2"/>
        <v>0.32475397508047743</v>
      </c>
      <c r="U35" s="8">
        <v>1986</v>
      </c>
      <c r="V35" s="19"/>
      <c r="W35" s="19"/>
      <c r="X35" s="19"/>
      <c r="Y35" s="19"/>
      <c r="Z35" s="19"/>
      <c r="AB35" s="8">
        <v>1986</v>
      </c>
      <c r="AC35" s="19">
        <v>9.755200739366702</v>
      </c>
      <c r="AD35" s="19">
        <v>8.832613971045877</v>
      </c>
      <c r="AE35" s="19">
        <v>12.339497131509969</v>
      </c>
      <c r="AF35" s="19"/>
      <c r="AG35" s="19">
        <f t="shared" si="3"/>
        <v>10.309103947307516</v>
      </c>
      <c r="AI35" s="8">
        <v>1986</v>
      </c>
      <c r="AJ35" s="19">
        <f t="shared" si="4"/>
        <v>15.315665160805722</v>
      </c>
      <c r="AK35" s="19">
        <f t="shared" si="5"/>
        <v>13.867203934542028</v>
      </c>
      <c r="AL35" s="19">
        <f t="shared" si="6"/>
        <v>19.373010496470652</v>
      </c>
      <c r="AM35" s="19"/>
      <c r="AN35" s="19">
        <f t="shared" si="7"/>
        <v>16.1852931972728</v>
      </c>
      <c r="AO35" s="19">
        <v>1.57</v>
      </c>
      <c r="AQ35" s="21">
        <v>2004</v>
      </c>
      <c r="AR35" s="7">
        <v>2336.0825</v>
      </c>
      <c r="AS35" s="7">
        <v>3096.938399999999</v>
      </c>
      <c r="AT35" s="7">
        <v>517.8143</v>
      </c>
      <c r="AU35" s="7">
        <v>32.7019</v>
      </c>
      <c r="AV35" s="7">
        <f t="shared" si="8"/>
        <v>5983.5371</v>
      </c>
    </row>
    <row r="36" spans="1:48" ht="12">
      <c r="A36" s="18">
        <v>2007</v>
      </c>
      <c r="B36" s="9">
        <v>2009.750575352485</v>
      </c>
      <c r="C36" s="9">
        <v>2027.608657583545</v>
      </c>
      <c r="D36" s="9">
        <v>1991.775352854822</v>
      </c>
      <c r="E36" s="9">
        <v>1968.367227367174</v>
      </c>
      <c r="G36" s="18">
        <v>2005</v>
      </c>
      <c r="H36" s="9">
        <f>O36*AR36</f>
        <v>809.8609815313094</v>
      </c>
      <c r="I36" s="9">
        <f>P36*AS36</f>
        <v>975.3568625235393</v>
      </c>
      <c r="J36" s="9">
        <f>Q36*AT36</f>
        <v>153.98824723230396</v>
      </c>
      <c r="K36" s="9">
        <f>R36*AU36</f>
        <v>21.307745732231556</v>
      </c>
      <c r="L36" s="9">
        <f t="shared" si="0"/>
        <v>1960.5138370193843</v>
      </c>
      <c r="N36" s="18">
        <v>2005</v>
      </c>
      <c r="O36" s="10">
        <f>(O$81-O$35)/($N$81-$N$35)*($N36-$N$35)+O$35</f>
        <v>0.3416064576269517</v>
      </c>
      <c r="P36" s="10">
        <f aca="true" t="shared" si="9" ref="P36:R51">(P$81-P$35)/($N$81-$N$35)*($N36-$N$35)+P$35</f>
        <v>0.31049619783663623</v>
      </c>
      <c r="Q36" s="10">
        <f t="shared" si="9"/>
        <v>0.29175160424910657</v>
      </c>
      <c r="R36" s="10">
        <f t="shared" si="9"/>
        <v>0.6437852210502137</v>
      </c>
      <c r="S36" s="10">
        <f t="shared" si="2"/>
        <v>0.32282829594979795</v>
      </c>
      <c r="U36" s="8">
        <v>1987</v>
      </c>
      <c r="V36" s="19"/>
      <c r="W36" s="19"/>
      <c r="X36" s="19"/>
      <c r="Y36" s="19"/>
      <c r="Z36" s="19"/>
      <c r="AB36" s="8">
        <v>1987</v>
      </c>
      <c r="AC36" s="19">
        <v>8.653092075206308</v>
      </c>
      <c r="AD36" s="19">
        <v>8.844012981382397</v>
      </c>
      <c r="AE36" s="19">
        <v>10.680249514080163</v>
      </c>
      <c r="AF36" s="19"/>
      <c r="AG36" s="19">
        <f t="shared" si="3"/>
        <v>9.39245152355629</v>
      </c>
      <c r="AI36" s="8">
        <v>1987</v>
      </c>
      <c r="AJ36" s="19">
        <f t="shared" si="4"/>
        <v>13.152699954313588</v>
      </c>
      <c r="AK36" s="19">
        <f t="shared" si="5"/>
        <v>13.442899731701244</v>
      </c>
      <c r="AL36" s="19">
        <f t="shared" si="6"/>
        <v>16.23397926140185</v>
      </c>
      <c r="AM36" s="19"/>
      <c r="AN36" s="19">
        <f t="shared" si="7"/>
        <v>14.27652631580556</v>
      </c>
      <c r="AO36" s="19">
        <v>1.52</v>
      </c>
      <c r="AQ36" s="21">
        <v>2005</v>
      </c>
      <c r="AR36" s="7">
        <v>2370.7426000000005</v>
      </c>
      <c r="AS36" s="7">
        <v>3141.2844000000005</v>
      </c>
      <c r="AT36" s="7">
        <v>527.806</v>
      </c>
      <c r="AU36" s="7">
        <v>33.0976</v>
      </c>
      <c r="AV36" s="7">
        <f t="shared" si="8"/>
        <v>6072.930600000001</v>
      </c>
    </row>
    <row r="37" spans="1:48" ht="12">
      <c r="A37" s="18">
        <v>2008</v>
      </c>
      <c r="B37" s="9">
        <v>2030.8238504219605</v>
      </c>
      <c r="C37" s="9">
        <v>2054.9661668249814</v>
      </c>
      <c r="D37" s="9">
        <v>2006.5371568637881</v>
      </c>
      <c r="E37" s="9">
        <v>1974.9045563256539</v>
      </c>
      <c r="G37" s="18">
        <v>2006</v>
      </c>
      <c r="H37" s="9">
        <f aca="true" t="shared" si="10" ref="H37:H81">O37*AR37</f>
        <v>814.1207476207354</v>
      </c>
      <c r="I37" s="9">
        <f aca="true" t="shared" si="11" ref="I37:I81">P37*AS37</f>
        <v>985.6531115677753</v>
      </c>
      <c r="J37" s="9">
        <f aca="true" t="shared" si="12" ref="J37:J81">Q37*AT37</f>
        <v>155.94186810488637</v>
      </c>
      <c r="K37" s="9">
        <f aca="true" t="shared" si="13" ref="K37:K81">R37*AU37</f>
        <v>21.143549461292277</v>
      </c>
      <c r="L37" s="9">
        <f t="shared" si="0"/>
        <v>1976.8592767546895</v>
      </c>
      <c r="N37" s="18">
        <v>2006</v>
      </c>
      <c r="O37" s="10">
        <f aca="true" t="shared" si="14" ref="O37:R80">(O$81-O$35)/($N$81-$N$35)*($N37-$N$35)+O$35</f>
        <v>0.33849356101981354</v>
      </c>
      <c r="P37" s="10">
        <f t="shared" si="9"/>
        <v>0.3095493892060942</v>
      </c>
      <c r="Q37" s="10">
        <f t="shared" si="9"/>
        <v>0.29012672679034707</v>
      </c>
      <c r="R37" s="10">
        <f t="shared" si="9"/>
        <v>0.6316371850945587</v>
      </c>
      <c r="S37" s="10">
        <f t="shared" si="2"/>
        <v>0.32090549724513606</v>
      </c>
      <c r="U37" s="8">
        <v>1988</v>
      </c>
      <c r="V37" s="19"/>
      <c r="W37" s="19"/>
      <c r="X37" s="19"/>
      <c r="Y37" s="19"/>
      <c r="Z37" s="19"/>
      <c r="AB37" s="8">
        <v>1988</v>
      </c>
      <c r="AC37" s="19">
        <v>8.723697148155349</v>
      </c>
      <c r="AD37" s="19">
        <v>9.096691563166747</v>
      </c>
      <c r="AE37" s="19">
        <v>9.57229440283792</v>
      </c>
      <c r="AF37" s="19"/>
      <c r="AG37" s="19">
        <f t="shared" si="3"/>
        <v>9.130894371386672</v>
      </c>
      <c r="AI37" s="8">
        <v>1988</v>
      </c>
      <c r="AJ37" s="19">
        <f t="shared" si="4"/>
        <v>12.736597836306808</v>
      </c>
      <c r="AK37" s="19">
        <f t="shared" si="5"/>
        <v>13.28116968222345</v>
      </c>
      <c r="AL37" s="19">
        <f t="shared" si="6"/>
        <v>13.975549828143365</v>
      </c>
      <c r="AM37" s="19"/>
      <c r="AN37" s="19">
        <f t="shared" si="7"/>
        <v>13.33110578222454</v>
      </c>
      <c r="AO37" s="19">
        <v>1.46</v>
      </c>
      <c r="AQ37" s="21">
        <v>2006</v>
      </c>
      <c r="AR37" s="7">
        <v>2405.1292000000003</v>
      </c>
      <c r="AS37" s="7">
        <v>3184.1546000000003</v>
      </c>
      <c r="AT37" s="7">
        <v>537.4957</v>
      </c>
      <c r="AU37" s="7">
        <v>33.4742</v>
      </c>
      <c r="AV37" s="7">
        <f t="shared" si="8"/>
        <v>6160.253700000001</v>
      </c>
    </row>
    <row r="38" spans="1:48" ht="12">
      <c r="A38" s="18">
        <v>2009</v>
      </c>
      <c r="B38" s="9">
        <v>2050.775581342986</v>
      </c>
      <c r="C38" s="9">
        <v>2081.335130426077</v>
      </c>
      <c r="D38" s="9">
        <v>2020.0324336183046</v>
      </c>
      <c r="E38" s="9">
        <v>1979.9829184230655</v>
      </c>
      <c r="G38" s="18">
        <v>2007</v>
      </c>
      <c r="H38" s="9">
        <f t="shared" si="10"/>
        <v>818.1194430181353</v>
      </c>
      <c r="I38" s="9">
        <f t="shared" si="11"/>
        <v>995.3927477256707</v>
      </c>
      <c r="J38" s="9">
        <f t="shared" si="12"/>
        <v>157.30150777160273</v>
      </c>
      <c r="K38" s="9">
        <f t="shared" si="13"/>
        <v>20.961654339413084</v>
      </c>
      <c r="L38" s="9">
        <f t="shared" si="0"/>
        <v>1991.775352854822</v>
      </c>
      <c r="N38" s="18">
        <v>2007</v>
      </c>
      <c r="O38" s="10">
        <f t="shared" si="14"/>
        <v>0.33538066441267544</v>
      </c>
      <c r="P38" s="10">
        <f t="shared" si="9"/>
        <v>0.30860258057555223</v>
      </c>
      <c r="Q38" s="10">
        <f t="shared" si="9"/>
        <v>0.2885018493315876</v>
      </c>
      <c r="R38" s="10">
        <f t="shared" si="9"/>
        <v>0.6194891491389037</v>
      </c>
      <c r="S38" s="10">
        <f t="shared" si="2"/>
        <v>0.31899373046640855</v>
      </c>
      <c r="U38" s="8">
        <v>1989</v>
      </c>
      <c r="V38" s="19"/>
      <c r="W38" s="19"/>
      <c r="X38" s="19"/>
      <c r="Y38" s="19"/>
      <c r="Z38" s="19"/>
      <c r="AB38" s="8">
        <v>1989</v>
      </c>
      <c r="AC38" s="19">
        <v>9.481359066550068</v>
      </c>
      <c r="AD38" s="19">
        <v>9.733746634398248</v>
      </c>
      <c r="AE38" s="19">
        <v>8.958839130730793</v>
      </c>
      <c r="AF38" s="19"/>
      <c r="AG38" s="19">
        <f t="shared" si="3"/>
        <v>9.391314943893036</v>
      </c>
      <c r="AI38" s="8">
        <v>1989</v>
      </c>
      <c r="AJ38" s="19">
        <f t="shared" si="4"/>
        <v>13.179089102504594</v>
      </c>
      <c r="AK38" s="19">
        <f t="shared" si="5"/>
        <v>13.529907821813563</v>
      </c>
      <c r="AL38" s="19">
        <f t="shared" si="6"/>
        <v>12.4527863917158</v>
      </c>
      <c r="AM38" s="19"/>
      <c r="AN38" s="19">
        <f t="shared" si="7"/>
        <v>13.05392777201132</v>
      </c>
      <c r="AO38" s="19">
        <v>1.39</v>
      </c>
      <c r="AQ38" s="21">
        <v>2007</v>
      </c>
      <c r="AR38" s="7">
        <v>2439.3757</v>
      </c>
      <c r="AS38" s="7">
        <v>3225.4842000000003</v>
      </c>
      <c r="AT38" s="7">
        <v>545.2357000000001</v>
      </c>
      <c r="AU38" s="7">
        <v>33.836999999999996</v>
      </c>
      <c r="AV38" s="7">
        <f t="shared" si="8"/>
        <v>6243.932600000001</v>
      </c>
    </row>
    <row r="39" spans="1:48" ht="12">
      <c r="A39" s="18">
        <v>2010</v>
      </c>
      <c r="B39" s="9">
        <v>2070.8942477732953</v>
      </c>
      <c r="C39" s="9">
        <v>2108.0236660577993</v>
      </c>
      <c r="D39" s="9">
        <v>2033.5356810566736</v>
      </c>
      <c r="E39" s="9">
        <v>1984.858173902027</v>
      </c>
      <c r="G39" s="18">
        <v>2008</v>
      </c>
      <c r="H39" s="9">
        <f t="shared" si="10"/>
        <v>821.8655862845144</v>
      </c>
      <c r="I39" s="9">
        <f t="shared" si="11"/>
        <v>1005.2934776301853</v>
      </c>
      <c r="J39" s="9">
        <f t="shared" si="12"/>
        <v>158.6146793762473</v>
      </c>
      <c r="K39" s="9">
        <f t="shared" si="13"/>
        <v>20.763413572841003</v>
      </c>
      <c r="L39" s="9">
        <f t="shared" si="0"/>
        <v>2006.5371568637881</v>
      </c>
      <c r="N39" s="18">
        <v>2008</v>
      </c>
      <c r="O39" s="10">
        <f t="shared" si="14"/>
        <v>0.33226776780553735</v>
      </c>
      <c r="P39" s="10">
        <f t="shared" si="9"/>
        <v>0.3076557719450102</v>
      </c>
      <c r="Q39" s="10">
        <f t="shared" si="9"/>
        <v>0.2868769718728281</v>
      </c>
      <c r="R39" s="10">
        <f t="shared" si="9"/>
        <v>0.6073411131832488</v>
      </c>
      <c r="S39" s="10">
        <f t="shared" si="2"/>
        <v>0.31707943859281157</v>
      </c>
      <c r="U39" s="8">
        <v>1990</v>
      </c>
      <c r="V39" s="19">
        <v>6.641741803469509</v>
      </c>
      <c r="W39" s="19">
        <v>7.09506954837886</v>
      </c>
      <c r="X39" s="19">
        <v>6.709467942488705</v>
      </c>
      <c r="Z39" s="19">
        <f aca="true" t="shared" si="15" ref="Z39:Z71">AVERAGE(V39:X39)</f>
        <v>6.815426431445691</v>
      </c>
      <c r="AB39" s="8">
        <v>1990</v>
      </c>
      <c r="AC39" s="19">
        <v>9.95551822699144</v>
      </c>
      <c r="AD39" s="19">
        <v>9.969585764137097</v>
      </c>
      <c r="AE39" s="19">
        <v>8.740933377647504</v>
      </c>
      <c r="AF39" s="19"/>
      <c r="AG39" s="19">
        <f t="shared" si="3"/>
        <v>9.555345789592014</v>
      </c>
      <c r="AI39" s="8">
        <v>1990</v>
      </c>
      <c r="AJ39" s="19">
        <f t="shared" si="4"/>
        <v>13.141284059628703</v>
      </c>
      <c r="AK39" s="19">
        <f t="shared" si="5"/>
        <v>13.15985320866097</v>
      </c>
      <c r="AL39" s="19">
        <f t="shared" si="6"/>
        <v>11.538032058494707</v>
      </c>
      <c r="AM39" s="19"/>
      <c r="AN39" s="19">
        <f t="shared" si="7"/>
        <v>12.61305644226146</v>
      </c>
      <c r="AO39" s="19">
        <v>1.32</v>
      </c>
      <c r="AQ39" s="21">
        <v>2008</v>
      </c>
      <c r="AR39" s="7">
        <v>2473.5038000000004</v>
      </c>
      <c r="AS39" s="7">
        <v>3267.5917999999997</v>
      </c>
      <c r="AT39" s="7">
        <v>552.9014</v>
      </c>
      <c r="AU39" s="7">
        <v>34.187400000000004</v>
      </c>
      <c r="AV39" s="7">
        <f t="shared" si="8"/>
        <v>6328.1844</v>
      </c>
    </row>
    <row r="40" spans="1:48" ht="12">
      <c r="A40" s="18">
        <v>2011</v>
      </c>
      <c r="B40" s="9">
        <v>2090.8219413586216</v>
      </c>
      <c r="C40" s="9">
        <v>2134.6711118155977</v>
      </c>
      <c r="D40" s="9">
        <v>2046.6936212084788</v>
      </c>
      <c r="E40" s="9">
        <v>1989.1830467347784</v>
      </c>
      <c r="G40" s="18">
        <v>2009</v>
      </c>
      <c r="H40" s="9">
        <f t="shared" si="10"/>
        <v>824.4874631487903</v>
      </c>
      <c r="I40" s="9">
        <f t="shared" si="11"/>
        <v>1015.2779784048605</v>
      </c>
      <c r="J40" s="9">
        <f t="shared" si="12"/>
        <v>159.73175955276278</v>
      </c>
      <c r="K40" s="9">
        <f t="shared" si="13"/>
        <v>20.535232511890992</v>
      </c>
      <c r="L40" s="9">
        <f t="shared" si="0"/>
        <v>2020.0324336183046</v>
      </c>
      <c r="N40" s="18">
        <v>2009</v>
      </c>
      <c r="O40" s="10">
        <f t="shared" si="14"/>
        <v>0.3291548711983992</v>
      </c>
      <c r="P40" s="10">
        <f t="shared" si="9"/>
        <v>0.30670896331446823</v>
      </c>
      <c r="Q40" s="10">
        <f t="shared" si="9"/>
        <v>0.2852520944140686</v>
      </c>
      <c r="R40" s="10">
        <f t="shared" si="9"/>
        <v>0.5951930772275937</v>
      </c>
      <c r="S40" s="10">
        <f t="shared" si="2"/>
        <v>0.3151591461231273</v>
      </c>
      <c r="U40" s="8">
        <v>1991</v>
      </c>
      <c r="V40" s="19">
        <v>6.753284736833386</v>
      </c>
      <c r="W40" s="19">
        <v>7.704322132424814</v>
      </c>
      <c r="X40" s="19">
        <v>6.436801323799845</v>
      </c>
      <c r="Z40" s="19">
        <f t="shared" si="15"/>
        <v>6.964802731019348</v>
      </c>
      <c r="AB40" s="8">
        <v>1991</v>
      </c>
      <c r="AC40" s="19">
        <v>10.471323492820117</v>
      </c>
      <c r="AD40" s="19">
        <v>10.585349269080757</v>
      </c>
      <c r="AE40" s="19">
        <v>8.93176431697405</v>
      </c>
      <c r="AF40" s="19"/>
      <c r="AG40" s="19">
        <f t="shared" si="3"/>
        <v>9.996145692958308</v>
      </c>
      <c r="AI40" s="8">
        <v>1991</v>
      </c>
      <c r="AJ40" s="19">
        <f t="shared" si="4"/>
        <v>13.193867600953348</v>
      </c>
      <c r="AK40" s="19">
        <f t="shared" si="5"/>
        <v>13.337540079041753</v>
      </c>
      <c r="AL40" s="19">
        <f t="shared" si="6"/>
        <v>11.254023039387302</v>
      </c>
      <c r="AM40" s="19"/>
      <c r="AN40" s="19">
        <f t="shared" si="7"/>
        <v>12.595143573127467</v>
      </c>
      <c r="AO40" s="19">
        <v>1.26</v>
      </c>
      <c r="AQ40" s="21">
        <v>2009</v>
      </c>
      <c r="AR40" s="7">
        <v>2504.8617999999997</v>
      </c>
      <c r="AS40" s="7">
        <v>3310.2325</v>
      </c>
      <c r="AT40" s="7">
        <v>559.9670000000001</v>
      </c>
      <c r="AU40" s="7">
        <v>34.501799999999996</v>
      </c>
      <c r="AV40" s="7">
        <f t="shared" si="8"/>
        <v>6409.563099999999</v>
      </c>
    </row>
    <row r="41" spans="1:48" ht="12">
      <c r="A41" s="18">
        <v>2012</v>
      </c>
      <c r="B41" s="9">
        <v>2110.817102466555</v>
      </c>
      <c r="C41" s="9">
        <v>2161.5342385487347</v>
      </c>
      <c r="D41" s="9">
        <v>2059.7592477089706</v>
      </c>
      <c r="E41" s="9">
        <v>1993.2029019778179</v>
      </c>
      <c r="G41" s="18">
        <v>2010</v>
      </c>
      <c r="H41" s="9">
        <f t="shared" si="10"/>
        <v>826.9167199252499</v>
      </c>
      <c r="I41" s="9">
        <f t="shared" si="11"/>
        <v>1025.519631771132</v>
      </c>
      <c r="J41" s="9">
        <f t="shared" si="12"/>
        <v>160.80551382675566</v>
      </c>
      <c r="K41" s="9">
        <f t="shared" si="13"/>
        <v>20.293815533535867</v>
      </c>
      <c r="L41" s="9">
        <f t="shared" si="0"/>
        <v>2033.5356810566736</v>
      </c>
      <c r="N41" s="18">
        <v>2010</v>
      </c>
      <c r="O41" s="10">
        <f t="shared" si="14"/>
        <v>0.3260419745912611</v>
      </c>
      <c r="P41" s="10">
        <f t="shared" si="9"/>
        <v>0.30576215468392626</v>
      </c>
      <c r="Q41" s="10">
        <f t="shared" si="9"/>
        <v>0.2836272169553091</v>
      </c>
      <c r="R41" s="10">
        <f t="shared" si="9"/>
        <v>0.5830450412719388</v>
      </c>
      <c r="S41" s="10">
        <f t="shared" si="2"/>
        <v>0.3132384445279504</v>
      </c>
      <c r="U41" s="8">
        <v>1992</v>
      </c>
      <c r="V41" s="19">
        <v>7.0988662704083385</v>
      </c>
      <c r="W41" s="19">
        <v>8.001226820501373</v>
      </c>
      <c r="X41" s="19">
        <v>6.991558487021244</v>
      </c>
      <c r="Z41" s="19">
        <f t="shared" si="15"/>
        <v>7.3638838593103175</v>
      </c>
      <c r="AB41" s="8">
        <v>1992</v>
      </c>
      <c r="AC41" s="19">
        <v>11.08783038808458</v>
      </c>
      <c r="AD41" s="19">
        <v>10.797757721060492</v>
      </c>
      <c r="AE41" s="19">
        <v>8.985842045451193</v>
      </c>
      <c r="AF41" s="19"/>
      <c r="AG41" s="19">
        <f t="shared" si="3"/>
        <v>10.290476718198756</v>
      </c>
      <c r="AI41" s="8">
        <v>1992</v>
      </c>
      <c r="AJ41" s="19">
        <f t="shared" si="4"/>
        <v>13.638031377344033</v>
      </c>
      <c r="AK41" s="19">
        <f t="shared" si="5"/>
        <v>13.281241996904406</v>
      </c>
      <c r="AL41" s="19">
        <f t="shared" si="6"/>
        <v>11.052585715904968</v>
      </c>
      <c r="AM41" s="19"/>
      <c r="AN41" s="19">
        <f t="shared" si="7"/>
        <v>12.65728636338447</v>
      </c>
      <c r="AO41" s="19">
        <v>1.23</v>
      </c>
      <c r="AQ41" s="21">
        <v>2010</v>
      </c>
      <c r="AR41" s="7">
        <v>2536.2277999999997</v>
      </c>
      <c r="AS41" s="7">
        <v>3353.9782999999998</v>
      </c>
      <c r="AT41" s="7">
        <v>566.9608000000001</v>
      </c>
      <c r="AU41" s="7">
        <v>34.8066</v>
      </c>
      <c r="AV41" s="7">
        <f t="shared" si="8"/>
        <v>6491.973499999999</v>
      </c>
    </row>
    <row r="42" spans="1:48" ht="12">
      <c r="A42" s="18">
        <v>2013</v>
      </c>
      <c r="B42" s="9">
        <v>2130.3152109320067</v>
      </c>
      <c r="C42" s="9">
        <v>2188.043807290247</v>
      </c>
      <c r="D42" s="9">
        <v>2072.181083235881</v>
      </c>
      <c r="E42" s="9">
        <v>1996.3836977890724</v>
      </c>
      <c r="G42" s="18">
        <v>2011</v>
      </c>
      <c r="H42" s="9">
        <f t="shared" si="10"/>
        <v>829.0985454256564</v>
      </c>
      <c r="I42" s="9">
        <f t="shared" si="11"/>
        <v>1035.7087764623557</v>
      </c>
      <c r="J42" s="9">
        <f t="shared" si="12"/>
        <v>161.8464442810524</v>
      </c>
      <c r="K42" s="9">
        <f t="shared" si="13"/>
        <v>20.03985503941432</v>
      </c>
      <c r="L42" s="9">
        <f t="shared" si="0"/>
        <v>2046.6936212084788</v>
      </c>
      <c r="N42" s="18">
        <v>2011</v>
      </c>
      <c r="O42" s="10">
        <f t="shared" si="14"/>
        <v>0.322929077984123</v>
      </c>
      <c r="P42" s="10">
        <f t="shared" si="9"/>
        <v>0.30481534605338423</v>
      </c>
      <c r="Q42" s="10">
        <f t="shared" si="9"/>
        <v>0.2820023394965497</v>
      </c>
      <c r="R42" s="10">
        <f t="shared" si="9"/>
        <v>0.5708970053162838</v>
      </c>
      <c r="S42" s="10">
        <f t="shared" si="2"/>
        <v>0.31131842939940557</v>
      </c>
      <c r="U42" s="8">
        <v>1993</v>
      </c>
      <c r="V42" s="19">
        <v>6.582993319142915</v>
      </c>
      <c r="W42" s="19">
        <v>7.844853864003181</v>
      </c>
      <c r="X42" s="19">
        <v>6.755649529300716</v>
      </c>
      <c r="Z42" s="19">
        <f t="shared" si="15"/>
        <v>7.061165570815604</v>
      </c>
      <c r="AB42" s="8">
        <v>1993</v>
      </c>
      <c r="AC42" s="19">
        <v>11.123149906646546</v>
      </c>
      <c r="AD42" s="19">
        <v>10.297164741994893</v>
      </c>
      <c r="AE42" s="19">
        <v>9.519565992102388</v>
      </c>
      <c r="AF42" s="19"/>
      <c r="AG42" s="19">
        <f t="shared" si="3"/>
        <v>10.313293546914608</v>
      </c>
      <c r="AI42" s="8">
        <v>1993</v>
      </c>
      <c r="AJ42" s="19">
        <f t="shared" si="4"/>
        <v>13.23654838890939</v>
      </c>
      <c r="AK42" s="19">
        <f t="shared" si="5"/>
        <v>12.253626042973922</v>
      </c>
      <c r="AL42" s="19">
        <f t="shared" si="6"/>
        <v>11.32828353060184</v>
      </c>
      <c r="AM42" s="19"/>
      <c r="AN42" s="19">
        <f t="shared" si="7"/>
        <v>12.272819320828384</v>
      </c>
      <c r="AO42" s="8">
        <v>1.19</v>
      </c>
      <c r="AQ42" s="21">
        <v>2011</v>
      </c>
      <c r="AR42" s="7">
        <v>2567.4323000000004</v>
      </c>
      <c r="AS42" s="7">
        <v>3397.8235999999997</v>
      </c>
      <c r="AT42" s="7">
        <v>573.9188</v>
      </c>
      <c r="AU42" s="7">
        <v>35.102399999999996</v>
      </c>
      <c r="AV42" s="7">
        <f t="shared" si="8"/>
        <v>6574.2771</v>
      </c>
    </row>
    <row r="43" spans="1:48" ht="12">
      <c r="A43" s="18">
        <v>2014</v>
      </c>
      <c r="B43" s="9">
        <v>2155.6515958064447</v>
      </c>
      <c r="C43" s="9">
        <v>2220.7666953477324</v>
      </c>
      <c r="D43" s="9">
        <v>2090.0869840699474</v>
      </c>
      <c r="E43" s="9">
        <v>2004.608455167391</v>
      </c>
      <c r="G43" s="18">
        <v>2012</v>
      </c>
      <c r="H43" s="9">
        <f t="shared" si="10"/>
        <v>831.023446171776</v>
      </c>
      <c r="I43" s="9">
        <f t="shared" si="11"/>
        <v>1046.1179126422003</v>
      </c>
      <c r="J43" s="9">
        <f t="shared" si="12"/>
        <v>162.84381874421885</v>
      </c>
      <c r="K43" s="9">
        <f t="shared" si="13"/>
        <v>19.774070150775714</v>
      </c>
      <c r="L43" s="9">
        <f t="shared" si="0"/>
        <v>2059.7592477089706</v>
      </c>
      <c r="N43" s="18">
        <v>2012</v>
      </c>
      <c r="O43" s="10">
        <f t="shared" si="14"/>
        <v>0.31981618137698486</v>
      </c>
      <c r="P43" s="10">
        <f t="shared" si="9"/>
        <v>0.30386853742284226</v>
      </c>
      <c r="Q43" s="10">
        <f t="shared" si="9"/>
        <v>0.2803774620377902</v>
      </c>
      <c r="R43" s="10">
        <f t="shared" si="9"/>
        <v>0.5587489693606288</v>
      </c>
      <c r="S43" s="10">
        <f t="shared" si="2"/>
        <v>0.30939863865344946</v>
      </c>
      <c r="U43" s="8">
        <v>1994</v>
      </c>
      <c r="V43" s="19">
        <v>6.623440434065319</v>
      </c>
      <c r="W43" s="19">
        <v>7.535391700124533</v>
      </c>
      <c r="X43" s="19">
        <v>5.793691046865452</v>
      </c>
      <c r="Z43" s="19">
        <f t="shared" si="15"/>
        <v>6.650841060351769</v>
      </c>
      <c r="AB43" s="8">
        <v>1994</v>
      </c>
      <c r="AC43" s="19">
        <v>11.251165115894196</v>
      </c>
      <c r="AD43" s="19">
        <v>10.43852415931299</v>
      </c>
      <c r="AE43" s="19">
        <v>9.434923293242443</v>
      </c>
      <c r="AF43" s="19"/>
      <c r="AG43" s="19">
        <f t="shared" si="3"/>
        <v>10.374870856149876</v>
      </c>
      <c r="AI43" s="8">
        <v>1994</v>
      </c>
      <c r="AJ43" s="19">
        <f t="shared" si="4"/>
        <v>13.051351534437266</v>
      </c>
      <c r="AK43" s="19">
        <f t="shared" si="5"/>
        <v>12.108688024803069</v>
      </c>
      <c r="AL43" s="19">
        <f t="shared" si="6"/>
        <v>10.944511020161233</v>
      </c>
      <c r="AM43" s="19"/>
      <c r="AN43" s="19">
        <f t="shared" si="7"/>
        <v>12.034850193133856</v>
      </c>
      <c r="AO43" s="8">
        <v>1.16</v>
      </c>
      <c r="AQ43" s="21">
        <v>2012</v>
      </c>
      <c r="AR43" s="7">
        <v>2598.4409000000005</v>
      </c>
      <c r="AS43" s="7">
        <v>3442.6660999999995</v>
      </c>
      <c r="AT43" s="7">
        <v>580.8021000000001</v>
      </c>
      <c r="AU43" s="7">
        <v>35.3899</v>
      </c>
      <c r="AV43" s="7">
        <f t="shared" si="8"/>
        <v>6657.299</v>
      </c>
    </row>
    <row r="44" spans="1:48" ht="12">
      <c r="A44" s="18">
        <v>2015</v>
      </c>
      <c r="B44" s="9">
        <v>2180.635270481678</v>
      </c>
      <c r="C44" s="9">
        <v>2253.3259689649294</v>
      </c>
      <c r="D44" s="9">
        <v>2107.451288651946</v>
      </c>
      <c r="E44" s="9">
        <v>2012.0466996103214</v>
      </c>
      <c r="G44" s="18">
        <v>2013</v>
      </c>
      <c r="H44" s="9">
        <f t="shared" si="10"/>
        <v>832.6498315926027</v>
      </c>
      <c r="I44" s="9">
        <f t="shared" si="11"/>
        <v>1056.2347843666566</v>
      </c>
      <c r="J44" s="9">
        <f t="shared" si="12"/>
        <v>163.79981324309315</v>
      </c>
      <c r="K44" s="9">
        <f t="shared" si="13"/>
        <v>19.49665403352867</v>
      </c>
      <c r="L44" s="9">
        <f t="shared" si="0"/>
        <v>2072.181083235881</v>
      </c>
      <c r="N44" s="18">
        <v>2013</v>
      </c>
      <c r="O44" s="10">
        <f t="shared" si="14"/>
        <v>0.31670328476984677</v>
      </c>
      <c r="P44" s="10">
        <f t="shared" si="9"/>
        <v>0.3029217287923002</v>
      </c>
      <c r="Q44" s="10">
        <f t="shared" si="9"/>
        <v>0.2787525845790307</v>
      </c>
      <c r="R44" s="10">
        <f t="shared" si="9"/>
        <v>0.5466009334049738</v>
      </c>
      <c r="S44" s="10">
        <f t="shared" si="2"/>
        <v>0.30748054272100406</v>
      </c>
      <c r="U44" s="8">
        <v>1995</v>
      </c>
      <c r="V44" s="19">
        <v>6.728498150060089</v>
      </c>
      <c r="W44" s="19">
        <v>7.421616580160115</v>
      </c>
      <c r="X44" s="19">
        <v>5.575346729202483</v>
      </c>
      <c r="Z44" s="19">
        <f t="shared" si="15"/>
        <v>6.575153819807562</v>
      </c>
      <c r="AB44" s="8">
        <v>1995</v>
      </c>
      <c r="AC44" s="19">
        <v>10.393956630158469</v>
      </c>
      <c r="AD44" s="19">
        <v>10.419486246237838</v>
      </c>
      <c r="AE44" s="19">
        <v>9.455909584907246</v>
      </c>
      <c r="AF44" s="19"/>
      <c r="AG44" s="19">
        <f t="shared" si="3"/>
        <v>10.089784153767852</v>
      </c>
      <c r="AI44" s="8">
        <v>1995</v>
      </c>
      <c r="AJ44" s="19">
        <f t="shared" si="4"/>
        <v>11.745170992079068</v>
      </c>
      <c r="AK44" s="19">
        <f t="shared" si="5"/>
        <v>11.774019458248755</v>
      </c>
      <c r="AL44" s="19">
        <f t="shared" si="6"/>
        <v>10.685177830945188</v>
      </c>
      <c r="AM44" s="19"/>
      <c r="AN44" s="19">
        <f t="shared" si="7"/>
        <v>11.401456093757671</v>
      </c>
      <c r="AO44" s="8">
        <v>1.13</v>
      </c>
      <c r="AQ44" s="21">
        <v>2013</v>
      </c>
      <c r="AR44" s="7">
        <v>2629.1164999999996</v>
      </c>
      <c r="AS44" s="7">
        <v>3486.8241000000007</v>
      </c>
      <c r="AT44" s="7">
        <v>587.6171999999999</v>
      </c>
      <c r="AU44" s="7">
        <v>35.6689</v>
      </c>
      <c r="AV44" s="7">
        <f t="shared" si="8"/>
        <v>6739.226699999999</v>
      </c>
    </row>
    <row r="45" spans="1:49" ht="12">
      <c r="A45" s="18">
        <v>2016</v>
      </c>
      <c r="B45" s="9">
        <v>2205.2684821855178</v>
      </c>
      <c r="C45" s="9">
        <v>2285.7224462140402</v>
      </c>
      <c r="D45" s="9">
        <v>2124.277671780369</v>
      </c>
      <c r="E45" s="9">
        <v>2018.7039569576123</v>
      </c>
      <c r="G45" s="18">
        <v>2014</v>
      </c>
      <c r="H45" s="9">
        <f t="shared" si="10"/>
        <v>836.9086941241859</v>
      </c>
      <c r="I45" s="9">
        <f t="shared" si="11"/>
        <v>1068.3491697220943</v>
      </c>
      <c r="J45" s="9">
        <f t="shared" si="12"/>
        <v>165.44809598187678</v>
      </c>
      <c r="K45" s="9">
        <f t="shared" si="13"/>
        <v>19.381024241790673</v>
      </c>
      <c r="L45" s="9">
        <f>SUM(H45:K45)</f>
        <v>2090.0869840699474</v>
      </c>
      <c r="N45" s="18">
        <v>2014</v>
      </c>
      <c r="O45" s="10">
        <f t="shared" si="14"/>
        <v>0.3135903881627087</v>
      </c>
      <c r="P45" s="10">
        <f t="shared" si="9"/>
        <v>0.30197492016175825</v>
      </c>
      <c r="Q45" s="10">
        <f t="shared" si="9"/>
        <v>0.2771277071202712</v>
      </c>
      <c r="R45" s="10">
        <f t="shared" si="9"/>
        <v>0.5344528974493188</v>
      </c>
      <c r="S45" s="10">
        <f t="shared" si="2"/>
        <v>0.3055708107654641</v>
      </c>
      <c r="U45" s="8">
        <v>1996</v>
      </c>
      <c r="V45" s="19">
        <v>6.0080868680903015</v>
      </c>
      <c r="W45" s="19">
        <v>6.459101928894548</v>
      </c>
      <c r="X45" s="19">
        <v>5.9073333202427705</v>
      </c>
      <c r="Z45" s="19">
        <f t="shared" si="15"/>
        <v>6.12484070574254</v>
      </c>
      <c r="AB45" s="8">
        <v>1996</v>
      </c>
      <c r="AC45" s="19">
        <v>10.183604891912504</v>
      </c>
      <c r="AD45" s="19">
        <v>9.456269661194204</v>
      </c>
      <c r="AE45" s="19">
        <v>9.614253746004115</v>
      </c>
      <c r="AF45" s="19"/>
      <c r="AG45" s="19">
        <f t="shared" si="3"/>
        <v>9.751376099703608</v>
      </c>
      <c r="AI45" s="8">
        <v>1996</v>
      </c>
      <c r="AJ45" s="19">
        <f t="shared" si="4"/>
        <v>11.201965381103754</v>
      </c>
      <c r="AK45" s="19">
        <f t="shared" si="5"/>
        <v>10.401896627313626</v>
      </c>
      <c r="AL45" s="19">
        <f t="shared" si="6"/>
        <v>10.575679120604528</v>
      </c>
      <c r="AM45" s="19"/>
      <c r="AN45" s="19">
        <f t="shared" si="7"/>
        <v>10.726513709673968</v>
      </c>
      <c r="AO45" s="8">
        <v>1.1</v>
      </c>
      <c r="AQ45" s="18">
        <v>2014</v>
      </c>
      <c r="AR45" s="9">
        <v>2668.7957466666667</v>
      </c>
      <c r="AS45" s="9">
        <v>3537.8738378333337</v>
      </c>
      <c r="AT45" s="9">
        <v>597.0103015</v>
      </c>
      <c r="AU45" s="9">
        <v>36.26329716666667</v>
      </c>
      <c r="AV45" s="9">
        <f>SUM(AR45:AU45)</f>
        <v>6839.943183166666</v>
      </c>
      <c r="AW45" s="8">
        <v>6839.943183166667</v>
      </c>
    </row>
    <row r="46" spans="1:49" ht="12">
      <c r="A46" s="18">
        <v>2017</v>
      </c>
      <c r="B46" s="9">
        <v>2229.553464491248</v>
      </c>
      <c r="C46" s="9">
        <v>2317.9569410769063</v>
      </c>
      <c r="D46" s="9">
        <v>2140.5697850456277</v>
      </c>
      <c r="E46" s="9">
        <v>2024.5857174534376</v>
      </c>
      <c r="G46" s="18">
        <v>2015</v>
      </c>
      <c r="H46" s="9">
        <f t="shared" si="10"/>
        <v>840.8589243062645</v>
      </c>
      <c r="I46" s="9">
        <f t="shared" si="11"/>
        <v>1080.2900493819259</v>
      </c>
      <c r="J46" s="9">
        <f t="shared" si="12"/>
        <v>167.05291431265732</v>
      </c>
      <c r="K46" s="9">
        <f t="shared" si="13"/>
        <v>19.249400651098423</v>
      </c>
      <c r="L46" s="9">
        <f aca="true" t="shared" si="16" ref="L46:L81">SUM(H46:K46)</f>
        <v>2107.451288651946</v>
      </c>
      <c r="N46" s="18">
        <v>2015</v>
      </c>
      <c r="O46" s="10">
        <f t="shared" si="14"/>
        <v>0.31047749155557053</v>
      </c>
      <c r="P46" s="10">
        <f t="shared" si="9"/>
        <v>0.3010281115312162</v>
      </c>
      <c r="Q46" s="10">
        <f t="shared" si="9"/>
        <v>0.27550282966151174</v>
      </c>
      <c r="R46" s="10">
        <f t="shared" si="9"/>
        <v>0.5223048614936638</v>
      </c>
      <c r="S46" s="10">
        <f t="shared" si="2"/>
        <v>0.3036605031889076</v>
      </c>
      <c r="U46" s="8">
        <v>1997</v>
      </c>
      <c r="V46" s="19">
        <v>6.223375793015635</v>
      </c>
      <c r="W46" s="19">
        <v>6.701590828965872</v>
      </c>
      <c r="X46" s="19">
        <v>6.930106821864341</v>
      </c>
      <c r="Z46" s="19">
        <f t="shared" si="15"/>
        <v>6.618357814615283</v>
      </c>
      <c r="AB46" s="8">
        <v>1997</v>
      </c>
      <c r="AC46" s="19">
        <v>10.177266698447479</v>
      </c>
      <c r="AD46" s="19">
        <v>9.45038415530447</v>
      </c>
      <c r="AE46" s="19">
        <v>10.333859614370184</v>
      </c>
      <c r="AF46" s="19"/>
      <c r="AG46" s="19">
        <f t="shared" si="3"/>
        <v>9.98717015604071</v>
      </c>
      <c r="AI46" s="8">
        <v>1997</v>
      </c>
      <c r="AJ46" s="19">
        <f t="shared" si="4"/>
        <v>10.889675367338803</v>
      </c>
      <c r="AK46" s="19">
        <f t="shared" si="5"/>
        <v>10.111911046175782</v>
      </c>
      <c r="AL46" s="19">
        <f t="shared" si="6"/>
        <v>11.057229787376096</v>
      </c>
      <c r="AM46" s="19"/>
      <c r="AN46" s="19">
        <f t="shared" si="7"/>
        <v>10.68627206696356</v>
      </c>
      <c r="AO46" s="8">
        <v>1.07</v>
      </c>
      <c r="AQ46" s="18">
        <v>2015</v>
      </c>
      <c r="AR46" s="9">
        <v>2708.2765971</v>
      </c>
      <c r="AS46" s="9">
        <v>3588.6683269775</v>
      </c>
      <c r="AT46" s="9">
        <v>606.3564374925</v>
      </c>
      <c r="AU46" s="9">
        <v>36.854722347499994</v>
      </c>
      <c r="AV46" s="9">
        <f aca="true" t="shared" si="17" ref="AV46:AV81">SUM(AR46:AU46)</f>
        <v>6940.156083917499</v>
      </c>
      <c r="AW46" s="8">
        <v>6940.1560839175</v>
      </c>
    </row>
    <row r="47" spans="1:49" ht="12">
      <c r="A47" s="18">
        <v>2018</v>
      </c>
      <c r="B47" s="9">
        <v>2253.4924373979948</v>
      </c>
      <c r="C47" s="9">
        <v>2350.0302634654577</v>
      </c>
      <c r="D47" s="9">
        <v>2156.3312569702666</v>
      </c>
      <c r="E47" s="9">
        <v>2029.6974359642063</v>
      </c>
      <c r="G47" s="18">
        <v>2016</v>
      </c>
      <c r="H47" s="9">
        <f t="shared" si="10"/>
        <v>844.5026797996131</v>
      </c>
      <c r="I47" s="9">
        <f t="shared" si="11"/>
        <v>1092.0585313379343</v>
      </c>
      <c r="J47" s="9">
        <f t="shared" si="12"/>
        <v>168.6145614891032</v>
      </c>
      <c r="K47" s="9">
        <f t="shared" si="13"/>
        <v>19.101899153718506</v>
      </c>
      <c r="L47" s="9">
        <f t="shared" si="16"/>
        <v>2124.277671780369</v>
      </c>
      <c r="N47" s="18">
        <v>2016</v>
      </c>
      <c r="O47" s="10">
        <f t="shared" si="14"/>
        <v>0.30736459494843243</v>
      </c>
      <c r="P47" s="10">
        <f t="shared" si="9"/>
        <v>0.30008130290067425</v>
      </c>
      <c r="Q47" s="10">
        <f t="shared" si="9"/>
        <v>0.27387795220275224</v>
      </c>
      <c r="R47" s="10">
        <f t="shared" si="9"/>
        <v>0.5101568255380089</v>
      </c>
      <c r="S47" s="10">
        <f t="shared" si="2"/>
        <v>0.30174964869663456</v>
      </c>
      <c r="U47" s="8">
        <v>1998</v>
      </c>
      <c r="V47" s="19">
        <v>7.452688369190604</v>
      </c>
      <c r="W47" s="19">
        <v>6.001116459061283</v>
      </c>
      <c r="X47" s="19">
        <v>6.28337235740855</v>
      </c>
      <c r="Z47" s="19">
        <f t="shared" si="15"/>
        <v>6.579059061886812</v>
      </c>
      <c r="AB47" s="8">
        <v>1998</v>
      </c>
      <c r="AC47" s="19">
        <v>10.9</v>
      </c>
      <c r="AD47" s="19">
        <v>10.6</v>
      </c>
      <c r="AE47" s="19">
        <v>10.331929807185091</v>
      </c>
      <c r="AF47" s="19"/>
      <c r="AG47" s="19">
        <f t="shared" si="3"/>
        <v>10.610643269061697</v>
      </c>
      <c r="AI47" s="8">
        <v>1998</v>
      </c>
      <c r="AJ47" s="19">
        <f t="shared" si="4"/>
        <v>11.554</v>
      </c>
      <c r="AK47" s="19">
        <f t="shared" si="5"/>
        <v>11.236</v>
      </c>
      <c r="AL47" s="19">
        <f t="shared" si="6"/>
        <v>10.951845595616197</v>
      </c>
      <c r="AM47" s="19"/>
      <c r="AN47" s="19">
        <f t="shared" si="7"/>
        <v>11.2472818652054</v>
      </c>
      <c r="AO47" s="8">
        <v>1.06</v>
      </c>
      <c r="AQ47" s="18">
        <v>2016</v>
      </c>
      <c r="AR47" s="9">
        <v>2747.560043281166</v>
      </c>
      <c r="AS47" s="9">
        <v>3639.2088436759464</v>
      </c>
      <c r="AT47" s="9">
        <v>615.6558428050375</v>
      </c>
      <c r="AU47" s="9">
        <v>37.44319040242917</v>
      </c>
      <c r="AV47" s="9">
        <f t="shared" si="17"/>
        <v>7039.867920164579</v>
      </c>
      <c r="AW47" s="8">
        <v>7039.867920164579</v>
      </c>
    </row>
    <row r="48" spans="1:49" ht="12">
      <c r="A48" s="18">
        <v>2019</v>
      </c>
      <c r="B48" s="9">
        <v>2277.0876074106304</v>
      </c>
      <c r="C48" s="9">
        <v>2381.943219242066</v>
      </c>
      <c r="D48" s="9">
        <v>2171.565693148352</v>
      </c>
      <c r="E48" s="9">
        <v>2034.0445321950856</v>
      </c>
      <c r="G48" s="18">
        <v>2017</v>
      </c>
      <c r="H48" s="9">
        <f t="shared" si="10"/>
        <v>847.8421044042075</v>
      </c>
      <c r="I48" s="9">
        <f t="shared" si="11"/>
        <v>1103.655716839624</v>
      </c>
      <c r="J48" s="9">
        <f t="shared" si="12"/>
        <v>170.13332891895652</v>
      </c>
      <c r="K48" s="9">
        <f t="shared" si="13"/>
        <v>18.938634882839796</v>
      </c>
      <c r="L48" s="9">
        <f t="shared" si="16"/>
        <v>2140.5697850456277</v>
      </c>
      <c r="N48" s="18">
        <v>2017</v>
      </c>
      <c r="O48" s="10">
        <f t="shared" si="14"/>
        <v>0.30425169834129434</v>
      </c>
      <c r="P48" s="10">
        <f t="shared" si="9"/>
        <v>0.2991344942701323</v>
      </c>
      <c r="Q48" s="10">
        <f t="shared" si="9"/>
        <v>0.27225307474399274</v>
      </c>
      <c r="R48" s="10">
        <f t="shared" si="9"/>
        <v>0.4980087895823539</v>
      </c>
      <c r="S48" s="10">
        <f t="shared" si="2"/>
        <v>0.29983827412917685</v>
      </c>
      <c r="U48" s="8">
        <v>1999</v>
      </c>
      <c r="V48" s="19">
        <v>7.588033412009546</v>
      </c>
      <c r="W48" s="19">
        <v>4.726136020033289</v>
      </c>
      <c r="X48" s="19">
        <v>6.220738572481586</v>
      </c>
      <c r="Z48" s="19">
        <f t="shared" si="15"/>
        <v>6.178302668174807</v>
      </c>
      <c r="AB48" s="8">
        <v>1999</v>
      </c>
      <c r="AC48" s="19">
        <v>10.9</v>
      </c>
      <c r="AD48" s="19">
        <v>10.6</v>
      </c>
      <c r="AE48" s="19">
        <v>10.435</v>
      </c>
      <c r="AF48" s="19"/>
      <c r="AG48" s="19">
        <f t="shared" si="3"/>
        <v>10.645000000000001</v>
      </c>
      <c r="AI48" s="8">
        <v>1999</v>
      </c>
      <c r="AJ48" s="19">
        <f t="shared" si="4"/>
        <v>11.227</v>
      </c>
      <c r="AK48" s="19">
        <f t="shared" si="5"/>
        <v>10.918</v>
      </c>
      <c r="AL48" s="19">
        <f t="shared" si="6"/>
        <v>10.748050000000001</v>
      </c>
      <c r="AM48" s="19"/>
      <c r="AN48" s="19">
        <f t="shared" si="7"/>
        <v>10.964350000000001</v>
      </c>
      <c r="AO48" s="8">
        <v>1.03</v>
      </c>
      <c r="AQ48" s="18">
        <v>2017</v>
      </c>
      <c r="AR48" s="9">
        <v>2786.647072231428</v>
      </c>
      <c r="AS48" s="9">
        <v>3689.496657790899</v>
      </c>
      <c r="AT48" s="9">
        <v>624.9087510910123</v>
      </c>
      <c r="AU48" s="9">
        <v>38.02871611708368</v>
      </c>
      <c r="AV48" s="9">
        <f t="shared" si="17"/>
        <v>7139.081197230423</v>
      </c>
      <c r="AW48" s="8">
        <v>7139.081197230422</v>
      </c>
    </row>
    <row r="49" spans="1:49" ht="12">
      <c r="A49" s="18">
        <v>2020</v>
      </c>
      <c r="B49" s="9">
        <v>2300.341167619212</v>
      </c>
      <c r="C49" s="9">
        <v>2413.6966102397914</v>
      </c>
      <c r="D49" s="9">
        <v>2186.2766763840423</v>
      </c>
      <c r="E49" s="9">
        <v>2037.63239090524</v>
      </c>
      <c r="G49" s="18">
        <v>2018</v>
      </c>
      <c r="H49" s="9">
        <f t="shared" si="10"/>
        <v>850.8793281438893</v>
      </c>
      <c r="I49" s="9">
        <f t="shared" si="11"/>
        <v>1115.0827004339494</v>
      </c>
      <c r="J49" s="9">
        <f t="shared" si="12"/>
        <v>171.60950617516076</v>
      </c>
      <c r="K49" s="9">
        <f t="shared" si="13"/>
        <v>18.759722217266976</v>
      </c>
      <c r="L49" s="9">
        <f t="shared" si="16"/>
        <v>2156.3312569702666</v>
      </c>
      <c r="N49" s="18">
        <v>2018</v>
      </c>
      <c r="O49" s="10">
        <f t="shared" si="14"/>
        <v>0.3011388017341562</v>
      </c>
      <c r="P49" s="10">
        <f t="shared" si="9"/>
        <v>0.29818768563959025</v>
      </c>
      <c r="Q49" s="10">
        <f t="shared" si="9"/>
        <v>0.27062819728523324</v>
      </c>
      <c r="R49" s="10">
        <f t="shared" si="9"/>
        <v>0.4858607536266989</v>
      </c>
      <c r="S49" s="10">
        <f t="shared" si="2"/>
        <v>0.2979264046112959</v>
      </c>
      <c r="U49" s="8">
        <v>2000</v>
      </c>
      <c r="V49" s="19">
        <v>8.951812496873934</v>
      </c>
      <c r="W49" s="19">
        <v>6.908657144656869</v>
      </c>
      <c r="X49" s="19">
        <v>8.07719024475687</v>
      </c>
      <c r="Z49" s="19">
        <f t="shared" si="15"/>
        <v>7.979219962095892</v>
      </c>
      <c r="AB49" s="8">
        <v>2000</v>
      </c>
      <c r="AC49" s="19">
        <v>10.9</v>
      </c>
      <c r="AD49" s="19">
        <v>10.6</v>
      </c>
      <c r="AE49" s="19">
        <v>13.675</v>
      </c>
      <c r="AF49" s="19"/>
      <c r="AG49" s="19">
        <f t="shared" si="3"/>
        <v>11.725</v>
      </c>
      <c r="AI49" s="8">
        <v>2000</v>
      </c>
      <c r="AJ49" s="19">
        <f t="shared" si="4"/>
        <v>10.9</v>
      </c>
      <c r="AK49" s="19">
        <f t="shared" si="5"/>
        <v>10.6</v>
      </c>
      <c r="AL49" s="19">
        <f t="shared" si="6"/>
        <v>13.675</v>
      </c>
      <c r="AM49" s="19"/>
      <c r="AN49" s="19">
        <f t="shared" si="7"/>
        <v>11.725</v>
      </c>
      <c r="AO49" s="19">
        <v>1</v>
      </c>
      <c r="AQ49" s="18">
        <v>2018</v>
      </c>
      <c r="AR49" s="9">
        <v>2825.538666036937</v>
      </c>
      <c r="AS49" s="9">
        <v>3739.533032835278</v>
      </c>
      <c r="AT49" s="9">
        <v>634.1153948355573</v>
      </c>
      <c r="AU49" s="9">
        <v>38.61131420316493</v>
      </c>
      <c r="AV49" s="9">
        <f t="shared" si="17"/>
        <v>7237.798407910936</v>
      </c>
      <c r="AW49" s="8">
        <v>7237.798407910937</v>
      </c>
    </row>
    <row r="50" spans="1:49" ht="12">
      <c r="A50" s="18">
        <v>2021</v>
      </c>
      <c r="B50" s="9">
        <v>2323.2552977779665</v>
      </c>
      <c r="C50" s="9">
        <v>2445.2912342825284</v>
      </c>
      <c r="D50" s="9">
        <v>2200.467766829348</v>
      </c>
      <c r="E50" s="9">
        <v>2040.4663621217992</v>
      </c>
      <c r="G50" s="18">
        <v>2019</v>
      </c>
      <c r="H50" s="9">
        <f t="shared" si="10"/>
        <v>853.616467350536</v>
      </c>
      <c r="I50" s="9">
        <f t="shared" si="11"/>
        <v>1126.3405700048063</v>
      </c>
      <c r="J50" s="9">
        <f t="shared" si="12"/>
        <v>173.0433810069236</v>
      </c>
      <c r="K50" s="9">
        <f t="shared" si="13"/>
        <v>18.565274786086</v>
      </c>
      <c r="L50" s="9">
        <f t="shared" si="16"/>
        <v>2171.565693148352</v>
      </c>
      <c r="N50" s="18">
        <v>2019</v>
      </c>
      <c r="O50" s="10">
        <f t="shared" si="14"/>
        <v>0.2980259051270181</v>
      </c>
      <c r="P50" s="10">
        <f t="shared" si="9"/>
        <v>0.2972408770090483</v>
      </c>
      <c r="Q50" s="10">
        <f t="shared" si="9"/>
        <v>0.2690033198264738</v>
      </c>
      <c r="R50" s="10">
        <f t="shared" si="9"/>
        <v>0.47371271767104395</v>
      </c>
      <c r="S50" s="10">
        <f t="shared" si="2"/>
        <v>0.296014063686918</v>
      </c>
      <c r="U50" s="8">
        <v>2001</v>
      </c>
      <c r="V50" s="19">
        <v>9.871724002176293</v>
      </c>
      <c r="W50" s="19">
        <v>9.848278310774267</v>
      </c>
      <c r="X50" s="19">
        <v>10.816962347071145</v>
      </c>
      <c r="Z50" s="19">
        <f t="shared" si="15"/>
        <v>10.178988220007236</v>
      </c>
      <c r="AB50" s="8">
        <v>2001</v>
      </c>
      <c r="AC50" s="19">
        <v>15.443782661288807</v>
      </c>
      <c r="AD50" s="19">
        <v>17.037601820510474</v>
      </c>
      <c r="AE50" s="19">
        <v>15.165</v>
      </c>
      <c r="AF50" s="19"/>
      <c r="AG50" s="19">
        <f t="shared" si="3"/>
        <v>15.88212816059976</v>
      </c>
      <c r="AI50" s="8">
        <v>2001</v>
      </c>
      <c r="AJ50" s="19">
        <f t="shared" si="4"/>
        <v>14.980469181450143</v>
      </c>
      <c r="AK50" s="19">
        <f t="shared" si="5"/>
        <v>16.526473765895158</v>
      </c>
      <c r="AL50" s="19">
        <f t="shared" si="6"/>
        <v>14.710049999999999</v>
      </c>
      <c r="AM50" s="19"/>
      <c r="AN50" s="19">
        <f t="shared" si="7"/>
        <v>15.405664315781769</v>
      </c>
      <c r="AO50" s="8">
        <v>0.97</v>
      </c>
      <c r="AQ50" s="18">
        <v>2019</v>
      </c>
      <c r="AR50" s="9">
        <v>2864.2358018734185</v>
      </c>
      <c r="AS50" s="9">
        <v>3789.3192260044348</v>
      </c>
      <c r="AT50" s="9">
        <v>643.2760053613794</v>
      </c>
      <c r="AU50" s="9">
        <v>39.190999298815775</v>
      </c>
      <c r="AV50" s="9">
        <f t="shared" si="17"/>
        <v>7336.022032538049</v>
      </c>
      <c r="AW50" s="8">
        <v>7336.02203253805</v>
      </c>
    </row>
    <row r="51" spans="1:49" ht="12">
      <c r="A51" s="18">
        <v>2022</v>
      </c>
      <c r="B51" s="9">
        <v>2345.832164383827</v>
      </c>
      <c r="C51" s="9">
        <v>2476.7278852050517</v>
      </c>
      <c r="D51" s="9">
        <v>2214.1425021210835</v>
      </c>
      <c r="E51" s="9">
        <v>2042.5517613525603</v>
      </c>
      <c r="G51" s="18">
        <v>2020</v>
      </c>
      <c r="H51" s="9">
        <f t="shared" si="10"/>
        <v>856.055624747727</v>
      </c>
      <c r="I51" s="9">
        <f t="shared" si="11"/>
        <v>1137.4304068122983</v>
      </c>
      <c r="J51" s="9">
        <f t="shared" si="12"/>
        <v>174.43523935071505</v>
      </c>
      <c r="K51" s="9">
        <f t="shared" si="13"/>
        <v>18.35540547330183</v>
      </c>
      <c r="L51" s="9">
        <f t="shared" si="16"/>
        <v>2186.2766763840423</v>
      </c>
      <c r="N51" s="18">
        <v>2020</v>
      </c>
      <c r="O51" s="10">
        <f t="shared" si="14"/>
        <v>0.29491300851988</v>
      </c>
      <c r="P51" s="10">
        <f t="shared" si="9"/>
        <v>0.29629406837850625</v>
      </c>
      <c r="Q51" s="10">
        <f t="shared" si="9"/>
        <v>0.2673784423677143</v>
      </c>
      <c r="R51" s="10">
        <f t="shared" si="9"/>
        <v>0.46156468171538895</v>
      </c>
      <c r="S51" s="10">
        <f t="shared" si="2"/>
        <v>0.2941012734415338</v>
      </c>
      <c r="U51" s="8">
        <v>2002</v>
      </c>
      <c r="V51" s="19">
        <v>6.684292974238596</v>
      </c>
      <c r="W51" s="19">
        <v>5.175415121702802</v>
      </c>
      <c r="X51" s="19">
        <v>6.322127037844233</v>
      </c>
      <c r="Z51" s="19">
        <f t="shared" si="15"/>
        <v>6.060611711261877</v>
      </c>
      <c r="AB51" s="8">
        <v>2002</v>
      </c>
      <c r="AC51" s="19">
        <v>16.548863442916527</v>
      </c>
      <c r="AD51" s="19">
        <v>16.415029096900483</v>
      </c>
      <c r="AE51" s="19">
        <v>14.38046363062573</v>
      </c>
      <c r="AF51" s="19"/>
      <c r="AG51" s="19">
        <f t="shared" si="3"/>
        <v>15.781452056814246</v>
      </c>
      <c r="AI51" s="8">
        <v>2002</v>
      </c>
      <c r="AJ51" s="19">
        <f t="shared" si="4"/>
        <v>15.886908905199865</v>
      </c>
      <c r="AK51" s="19">
        <f t="shared" si="5"/>
        <v>15.758427933024462</v>
      </c>
      <c r="AL51" s="19">
        <f t="shared" si="6"/>
        <v>13.805245085400701</v>
      </c>
      <c r="AM51" s="19"/>
      <c r="AN51" s="19">
        <f t="shared" si="7"/>
        <v>15.150193974541677</v>
      </c>
      <c r="AO51" s="8">
        <v>0.96</v>
      </c>
      <c r="AQ51" s="18">
        <v>2020</v>
      </c>
      <c r="AR51" s="9">
        <v>2902.7394520307184</v>
      </c>
      <c r="AS51" s="9">
        <v>3838.856488207746</v>
      </c>
      <c r="AT51" s="9">
        <v>652.3908128345726</v>
      </c>
      <c r="AU51" s="9">
        <v>39.76778596898837</v>
      </c>
      <c r="AV51" s="9">
        <f t="shared" si="17"/>
        <v>7433.754539042026</v>
      </c>
      <c r="AW51" s="8">
        <v>7433.754539042026</v>
      </c>
    </row>
    <row r="52" spans="1:49" ht="12">
      <c r="A52" s="18">
        <v>2023</v>
      </c>
      <c r="B52" s="9">
        <v>2368.073920754506</v>
      </c>
      <c r="C52" s="9">
        <v>2508.007352872962</v>
      </c>
      <c r="D52" s="9">
        <v>2227.3043975170144</v>
      </c>
      <c r="E52" s="9">
        <v>2043.8938697974293</v>
      </c>
      <c r="G52" s="18">
        <v>2021</v>
      </c>
      <c r="H52" s="9">
        <f t="shared" si="10"/>
        <v>858.198889533919</v>
      </c>
      <c r="I52" s="9">
        <f t="shared" si="11"/>
        <v>1148.3532855317794</v>
      </c>
      <c r="J52" s="9">
        <f t="shared" si="12"/>
        <v>175.7853653412009</v>
      </c>
      <c r="K52" s="9">
        <f t="shared" si="13"/>
        <v>18.130226422448512</v>
      </c>
      <c r="L52" s="9">
        <f t="shared" si="16"/>
        <v>2200.467766829348</v>
      </c>
      <c r="N52" s="18">
        <v>2021</v>
      </c>
      <c r="O52" s="10">
        <f t="shared" si="14"/>
        <v>0.29180011191274186</v>
      </c>
      <c r="P52" s="10">
        <f t="shared" si="14"/>
        <v>0.2953472597479643</v>
      </c>
      <c r="Q52" s="10">
        <f t="shared" si="14"/>
        <v>0.2657535649089548</v>
      </c>
      <c r="R52" s="10">
        <f t="shared" si="14"/>
        <v>0.44941664575973395</v>
      </c>
      <c r="S52" s="10">
        <f t="shared" si="2"/>
        <v>0.29218805461339703</v>
      </c>
      <c r="U52" s="8">
        <v>2003</v>
      </c>
      <c r="V52" s="19">
        <v>6.808083613875942</v>
      </c>
      <c r="W52" s="19">
        <v>5.423565768588952</v>
      </c>
      <c r="X52" s="19">
        <v>6.673199652968937</v>
      </c>
      <c r="Z52" s="19">
        <f t="shared" si="15"/>
        <v>6.30161634514461</v>
      </c>
      <c r="AB52" s="8">
        <v>2003</v>
      </c>
      <c r="AC52" s="19">
        <v>16.96211400065281</v>
      </c>
      <c r="AD52" s="19">
        <v>17.234724917252084</v>
      </c>
      <c r="AE52" s="19">
        <v>15.142824983481447</v>
      </c>
      <c r="AF52" s="19"/>
      <c r="AG52" s="19">
        <f t="shared" si="3"/>
        <v>16.446554633795447</v>
      </c>
      <c r="AI52" s="8">
        <v>2003</v>
      </c>
      <c r="AJ52" s="19">
        <f t="shared" si="4"/>
        <v>15.94438716061364</v>
      </c>
      <c r="AK52" s="19">
        <f t="shared" si="5"/>
        <v>16.200641422216957</v>
      </c>
      <c r="AL52" s="19">
        <f t="shared" si="6"/>
        <v>14.234255484472559</v>
      </c>
      <c r="AM52" s="19"/>
      <c r="AN52" s="19">
        <f t="shared" si="7"/>
        <v>15.45976135576772</v>
      </c>
      <c r="AO52" s="8">
        <v>0.94</v>
      </c>
      <c r="AQ52" s="18">
        <v>2021</v>
      </c>
      <c r="AR52" s="9">
        <v>2941.0505839372317</v>
      </c>
      <c r="AS52" s="9">
        <v>3888.14606410004</v>
      </c>
      <c r="AT52" s="9">
        <v>661.4600462703996</v>
      </c>
      <c r="AU52" s="9">
        <v>40.341688705810085</v>
      </c>
      <c r="AV52" s="9">
        <f t="shared" si="17"/>
        <v>7530.9983830134815</v>
      </c>
      <c r="AW52" s="8">
        <v>7530.9983830134815</v>
      </c>
    </row>
    <row r="53" spans="1:49" ht="12">
      <c r="A53" s="18">
        <v>2024</v>
      </c>
      <c r="B53" s="9">
        <v>2389.9827071061295</v>
      </c>
      <c r="C53" s="9">
        <v>2539.1304232025336</v>
      </c>
      <c r="D53" s="9">
        <v>2239.9569460312073</v>
      </c>
      <c r="E53" s="9">
        <v>2044.4979345586125</v>
      </c>
      <c r="G53" s="18">
        <v>2022</v>
      </c>
      <c r="H53" s="9">
        <f t="shared" si="10"/>
        <v>860.0483374651296</v>
      </c>
      <c r="I53" s="9">
        <f t="shared" si="11"/>
        <v>1159.1102742926696</v>
      </c>
      <c r="J53" s="9">
        <f t="shared" si="12"/>
        <v>177.09404132211264</v>
      </c>
      <c r="K53" s="9">
        <f t="shared" si="13"/>
        <v>17.889849041171818</v>
      </c>
      <c r="L53" s="9">
        <f t="shared" si="16"/>
        <v>2214.1425021210835</v>
      </c>
      <c r="N53" s="18">
        <v>2022</v>
      </c>
      <c r="O53" s="10">
        <f t="shared" si="14"/>
        <v>0.28868721530560376</v>
      </c>
      <c r="P53" s="10">
        <f t="shared" si="14"/>
        <v>0.2944004511174223</v>
      </c>
      <c r="Q53" s="10">
        <f t="shared" si="14"/>
        <v>0.2641286874501953</v>
      </c>
      <c r="R53" s="10">
        <f t="shared" si="14"/>
        <v>0.437268609804079</v>
      </c>
      <c r="S53" s="10">
        <f t="shared" si="2"/>
        <v>0.2902744266947027</v>
      </c>
      <c r="U53" s="8">
        <v>2004</v>
      </c>
      <c r="V53" s="19">
        <v>6.926974441595853</v>
      </c>
      <c r="W53" s="19">
        <v>5.444444215565097</v>
      </c>
      <c r="X53" s="19">
        <v>6.606532209422738</v>
      </c>
      <c r="Z53" s="19">
        <f t="shared" si="15"/>
        <v>6.325983622194563</v>
      </c>
      <c r="AB53" s="8">
        <v>2004</v>
      </c>
      <c r="AC53" s="19">
        <v>13.374049417895623</v>
      </c>
      <c r="AD53" s="19">
        <v>13.779465152634824</v>
      </c>
      <c r="AE53" s="19">
        <v>14.163499310454167</v>
      </c>
      <c r="AF53" s="19"/>
      <c r="AG53" s="19">
        <f t="shared" si="3"/>
        <v>13.772337960328207</v>
      </c>
      <c r="AI53" s="8">
        <v>2004</v>
      </c>
      <c r="AJ53" s="19">
        <f t="shared" si="4"/>
        <v>12.170384970285017</v>
      </c>
      <c r="AK53" s="19">
        <f t="shared" si="5"/>
        <v>12.53931328889769</v>
      </c>
      <c r="AL53" s="19">
        <f t="shared" si="6"/>
        <v>12.888784372513292</v>
      </c>
      <c r="AM53" s="19"/>
      <c r="AN53" s="19">
        <f t="shared" si="7"/>
        <v>12.532827543898668</v>
      </c>
      <c r="AO53" s="8">
        <v>0.91</v>
      </c>
      <c r="AQ53" s="18">
        <v>2022</v>
      </c>
      <c r="AR53" s="9">
        <v>2979.170160184212</v>
      </c>
      <c r="AS53" s="9">
        <v>3937.189192112874</v>
      </c>
      <c r="AT53" s="9">
        <v>670.4839335390477</v>
      </c>
      <c r="AU53" s="9">
        <v>40.9127219289477</v>
      </c>
      <c r="AV53" s="9">
        <f t="shared" si="17"/>
        <v>7627.756007765081</v>
      </c>
      <c r="AW53" s="8">
        <v>7627.756007765081</v>
      </c>
    </row>
    <row r="54" spans="1:49" ht="12">
      <c r="A54" s="18">
        <v>2025</v>
      </c>
      <c r="B54" s="9">
        <v>2411.5606506304175</v>
      </c>
      <c r="C54" s="9">
        <v>2570.097878180457</v>
      </c>
      <c r="D54" s="9">
        <v>2252.103618568586</v>
      </c>
      <c r="E54" s="9">
        <v>2044.3691688495649</v>
      </c>
      <c r="G54" s="18">
        <v>2023</v>
      </c>
      <c r="H54" s="9">
        <f t="shared" si="10"/>
        <v>861.6060309371318</v>
      </c>
      <c r="I54" s="9">
        <f t="shared" si="11"/>
        <v>1169.702434717045</v>
      </c>
      <c r="J54" s="9">
        <f t="shared" si="12"/>
        <v>178.36154785705324</v>
      </c>
      <c r="K54" s="9">
        <f t="shared" si="13"/>
        <v>17.63438400578449</v>
      </c>
      <c r="L54" s="9">
        <f t="shared" si="16"/>
        <v>2227.3043975170144</v>
      </c>
      <c r="N54" s="18">
        <v>2023</v>
      </c>
      <c r="O54" s="10">
        <f t="shared" si="14"/>
        <v>0.28557431869846567</v>
      </c>
      <c r="P54" s="10">
        <f t="shared" si="14"/>
        <v>0.2934536424868803</v>
      </c>
      <c r="Q54" s="10">
        <f t="shared" si="14"/>
        <v>0.26250380999143585</v>
      </c>
      <c r="R54" s="10">
        <f t="shared" si="14"/>
        <v>0.425120573848424</v>
      </c>
      <c r="S54" s="10">
        <f t="shared" si="2"/>
        <v>0.28836040802378227</v>
      </c>
      <c r="U54" s="8">
        <v>2005</v>
      </c>
      <c r="V54" s="19">
        <v>6.861713078916617</v>
      </c>
      <c r="W54" s="19">
        <v>5.54038384767726</v>
      </c>
      <c r="X54" s="19">
        <v>6.746547943156896</v>
      </c>
      <c r="Z54" s="19">
        <f t="shared" si="15"/>
        <v>6.382881623250259</v>
      </c>
      <c r="AB54" s="8">
        <v>2005</v>
      </c>
      <c r="AC54" s="19">
        <v>13.5159305080008</v>
      </c>
      <c r="AD54" s="19">
        <v>13.357686838307608</v>
      </c>
      <c r="AE54" s="19">
        <v>14.251627350319403</v>
      </c>
      <c r="AF54" s="19"/>
      <c r="AG54" s="19">
        <f t="shared" si="3"/>
        <v>13.708414898875937</v>
      </c>
      <c r="AI54" s="8">
        <v>2005</v>
      </c>
      <c r="AJ54" s="19">
        <f t="shared" si="4"/>
        <v>11.894018847040703</v>
      </c>
      <c r="AK54" s="19">
        <f t="shared" si="5"/>
        <v>11.754764417710694</v>
      </c>
      <c r="AL54" s="19">
        <f t="shared" si="6"/>
        <v>12.541432068281075</v>
      </c>
      <c r="AM54" s="19"/>
      <c r="AN54" s="19">
        <f t="shared" si="7"/>
        <v>12.063405111010823</v>
      </c>
      <c r="AO54" s="8">
        <v>0.88</v>
      </c>
      <c r="AQ54" s="18">
        <v>2023</v>
      </c>
      <c r="AR54" s="9">
        <v>3017.0991385499574</v>
      </c>
      <c r="AS54" s="9">
        <v>3985.9871044856427</v>
      </c>
      <c r="AT54" s="9">
        <v>679.4627013713525</v>
      </c>
      <c r="AU54" s="9">
        <v>41.48089998596962</v>
      </c>
      <c r="AV54" s="9">
        <f t="shared" si="17"/>
        <v>7724.029844392922</v>
      </c>
      <c r="AW54" s="8">
        <v>7724.029844392922</v>
      </c>
    </row>
    <row r="55" spans="1:49" ht="12">
      <c r="A55" s="18">
        <v>2026</v>
      </c>
      <c r="B55" s="9">
        <v>2432.809865571421</v>
      </c>
      <c r="C55" s="9">
        <v>2600.9104958834905</v>
      </c>
      <c r="D55" s="9">
        <v>2263.7478640586983</v>
      </c>
      <c r="E55" s="9">
        <v>2043.512752202698</v>
      </c>
      <c r="G55" s="18">
        <v>2024</v>
      </c>
      <c r="H55" s="9">
        <f t="shared" si="10"/>
        <v>862.8740190671614</v>
      </c>
      <c r="I55" s="9">
        <f t="shared" si="11"/>
        <v>1180.1308219580117</v>
      </c>
      <c r="J55" s="9">
        <f t="shared" si="12"/>
        <v>179.5881637402397</v>
      </c>
      <c r="K55" s="9">
        <f t="shared" si="13"/>
        <v>17.363941265794413</v>
      </c>
      <c r="L55" s="9">
        <f t="shared" si="16"/>
        <v>2239.9569460312073</v>
      </c>
      <c r="N55" s="18">
        <v>2024</v>
      </c>
      <c r="O55" s="10">
        <f t="shared" si="14"/>
        <v>0.2824614220913275</v>
      </c>
      <c r="P55" s="10">
        <f t="shared" si="14"/>
        <v>0.2925068338563383</v>
      </c>
      <c r="Q55" s="10">
        <f t="shared" si="14"/>
        <v>0.26087893253267636</v>
      </c>
      <c r="R55" s="10">
        <f t="shared" si="14"/>
        <v>0.412972537892769</v>
      </c>
      <c r="S55" s="10">
        <f t="shared" si="2"/>
        <v>0.28644601586923113</v>
      </c>
      <c r="U55" s="8">
        <v>2006</v>
      </c>
      <c r="V55" s="19">
        <v>6.946742568424895</v>
      </c>
      <c r="W55" s="19">
        <v>5.577085235494257</v>
      </c>
      <c r="X55" s="19">
        <v>6.701172778683057</v>
      </c>
      <c r="Z55" s="19">
        <f t="shared" si="15"/>
        <v>6.40833352753407</v>
      </c>
      <c r="AB55" s="8">
        <v>2006</v>
      </c>
      <c r="AC55" s="19">
        <v>13.508048014254427</v>
      </c>
      <c r="AD55" s="19">
        <v>13.553694647083875</v>
      </c>
      <c r="AE55" s="19">
        <v>14.201512189134508</v>
      </c>
      <c r="AF55" s="19"/>
      <c r="AG55" s="19">
        <f t="shared" si="3"/>
        <v>13.754418283490935</v>
      </c>
      <c r="AI55" s="8">
        <v>2006</v>
      </c>
      <c r="AJ55" s="19">
        <f t="shared" si="4"/>
        <v>11.481840812116262</v>
      </c>
      <c r="AK55" s="19">
        <f t="shared" si="5"/>
        <v>11.520640450021293</v>
      </c>
      <c r="AL55" s="19">
        <f t="shared" si="6"/>
        <v>12.071285360764332</v>
      </c>
      <c r="AM55" s="19"/>
      <c r="AN55" s="19">
        <f t="shared" si="7"/>
        <v>11.691255540967296</v>
      </c>
      <c r="AO55" s="8">
        <v>0.85</v>
      </c>
      <c r="AQ55" s="18">
        <v>2024</v>
      </c>
      <c r="AR55" s="9">
        <v>3054.8384720238737</v>
      </c>
      <c r="AS55" s="9">
        <v>4034.541027296548</v>
      </c>
      <c r="AT55" s="9">
        <v>688.3965753644957</v>
      </c>
      <c r="AU55" s="9">
        <v>42.04623715270644</v>
      </c>
      <c r="AV55" s="9">
        <f t="shared" si="17"/>
        <v>7819.822311837623</v>
      </c>
      <c r="AW55" s="8">
        <v>7819.8223118376245</v>
      </c>
    </row>
    <row r="56" spans="1:49" ht="12">
      <c r="A56" s="18">
        <v>2027</v>
      </c>
      <c r="B56" s="9">
        <v>2453.732453301827</v>
      </c>
      <c r="C56" s="9">
        <v>2631.5690504980093</v>
      </c>
      <c r="D56" s="9">
        <v>2274.893109588693</v>
      </c>
      <c r="E56" s="9">
        <v>2041.9338306758616</v>
      </c>
      <c r="G56" s="18">
        <v>2025</v>
      </c>
      <c r="H56" s="9">
        <f t="shared" si="10"/>
        <v>863.8543377751449</v>
      </c>
      <c r="I56" s="9">
        <f t="shared" si="11"/>
        <v>1190.3964847378525</v>
      </c>
      <c r="J56" s="9">
        <f t="shared" si="12"/>
        <v>180.77416600718334</v>
      </c>
      <c r="K56" s="9">
        <f t="shared" si="13"/>
        <v>17.078630048405746</v>
      </c>
      <c r="L56" s="9">
        <f t="shared" si="16"/>
        <v>2252.103618568586</v>
      </c>
      <c r="N56" s="18">
        <v>2025</v>
      </c>
      <c r="O56" s="10">
        <f t="shared" si="14"/>
        <v>0.2793485254841894</v>
      </c>
      <c r="P56" s="10">
        <f t="shared" si="14"/>
        <v>0.29156002522579627</v>
      </c>
      <c r="Q56" s="10">
        <f t="shared" si="14"/>
        <v>0.25925405507391686</v>
      </c>
      <c r="R56" s="10">
        <f t="shared" si="14"/>
        <v>0.40082450193711405</v>
      </c>
      <c r="S56" s="10">
        <f t="shared" si="2"/>
        <v>0.28453126650678245</v>
      </c>
      <c r="U56" s="8">
        <v>2007</v>
      </c>
      <c r="V56" s="19">
        <v>7.113864804916054</v>
      </c>
      <c r="W56" s="19">
        <v>5.652915316040181</v>
      </c>
      <c r="X56" s="19">
        <v>6.8334719510192</v>
      </c>
      <c r="Z56" s="19">
        <f t="shared" si="15"/>
        <v>6.533417357325145</v>
      </c>
      <c r="AB56" s="8">
        <v>2007</v>
      </c>
      <c r="AC56" s="19">
        <v>13.694558627907501</v>
      </c>
      <c r="AD56" s="19">
        <v>13.750463490672365</v>
      </c>
      <c r="AE56" s="19">
        <v>14.376595850206153</v>
      </c>
      <c r="AF56" s="19"/>
      <c r="AG56" s="19">
        <f t="shared" si="3"/>
        <v>13.940539322928672</v>
      </c>
      <c r="AI56" s="8">
        <v>2007</v>
      </c>
      <c r="AJ56" s="19"/>
      <c r="AK56" s="19"/>
      <c r="AL56" s="19"/>
      <c r="AM56" s="19"/>
      <c r="AN56" s="19"/>
      <c r="AQ56" s="18">
        <v>2025</v>
      </c>
      <c r="AR56" s="9">
        <v>3092.3891088304217</v>
      </c>
      <c r="AS56" s="9">
        <v>4082.8521804933985</v>
      </c>
      <c r="AT56" s="9">
        <v>697.2857799876733</v>
      </c>
      <c r="AU56" s="9">
        <v>42.608747633609575</v>
      </c>
      <c r="AV56" s="9">
        <f t="shared" si="17"/>
        <v>7915.135816945102</v>
      </c>
      <c r="AW56" s="8">
        <v>7915.135816945101</v>
      </c>
    </row>
    <row r="57" spans="1:49" ht="12">
      <c r="A57" s="18">
        <v>2028</v>
      </c>
      <c r="B57" s="9">
        <v>2474.3305023988023</v>
      </c>
      <c r="C57" s="9">
        <v>2662.0743123394545</v>
      </c>
      <c r="D57" s="9">
        <v>2285.5427605355244</v>
      </c>
      <c r="E57" s="9">
        <v>2039.6375170575986</v>
      </c>
      <c r="G57" s="18">
        <v>2026</v>
      </c>
      <c r="H57" s="9">
        <f t="shared" si="10"/>
        <v>864.5490098644412</v>
      </c>
      <c r="I57" s="9">
        <f t="shared" si="11"/>
        <v>1200.5004653859573</v>
      </c>
      <c r="J57" s="9">
        <f t="shared" si="12"/>
        <v>181.91982994530628</v>
      </c>
      <c r="K57" s="9">
        <f t="shared" si="13"/>
        <v>16.778558862993215</v>
      </c>
      <c r="L57" s="9">
        <f t="shared" si="16"/>
        <v>2263.7478640586983</v>
      </c>
      <c r="N57" s="18">
        <v>2026</v>
      </c>
      <c r="O57" s="10">
        <f t="shared" si="14"/>
        <v>0.27623562887705133</v>
      </c>
      <c r="P57" s="10">
        <f t="shared" si="14"/>
        <v>0.2906132165952543</v>
      </c>
      <c r="Q57" s="10">
        <f t="shared" si="14"/>
        <v>0.25762917761515736</v>
      </c>
      <c r="R57" s="10">
        <f t="shared" si="14"/>
        <v>0.38867646598145905</v>
      </c>
      <c r="S57" s="10">
        <f t="shared" si="2"/>
        <v>0.28261617528964533</v>
      </c>
      <c r="U57" s="8">
        <v>2008</v>
      </c>
      <c r="V57" s="19">
        <v>7.072160792260883</v>
      </c>
      <c r="W57" s="19">
        <v>5.7122412529056374</v>
      </c>
      <c r="X57" s="19">
        <v>6.964986432162144</v>
      </c>
      <c r="Z57" s="19">
        <f t="shared" si="15"/>
        <v>6.583129492442889</v>
      </c>
      <c r="AB57" s="8">
        <v>2008</v>
      </c>
      <c r="AC57" s="19">
        <v>13.14935611452524</v>
      </c>
      <c r="AD57" s="19">
        <v>13.460460907369603</v>
      </c>
      <c r="AE57" s="19">
        <v>13.617227539477708</v>
      </c>
      <c r="AF57" s="19"/>
      <c r="AG57" s="19">
        <f t="shared" si="3"/>
        <v>13.40901485379085</v>
      </c>
      <c r="AI57" s="8">
        <v>2008</v>
      </c>
      <c r="AJ57" s="19"/>
      <c r="AK57" s="19"/>
      <c r="AL57" s="19"/>
      <c r="AM57" s="19"/>
      <c r="AN57" s="19"/>
      <c r="AQ57" s="18">
        <v>2026</v>
      </c>
      <c r="AR57" s="9">
        <v>3129.751992452936</v>
      </c>
      <c r="AS57" s="9">
        <v>4130.9217779242645</v>
      </c>
      <c r="AT57" s="9">
        <v>706.1305385877349</v>
      </c>
      <c r="AU57" s="9">
        <v>43.1684455621082</v>
      </c>
      <c r="AV57" s="9">
        <f t="shared" si="17"/>
        <v>8009.972754527043</v>
      </c>
      <c r="AW57" s="8">
        <v>8009.9727545270425</v>
      </c>
    </row>
    <row r="58" spans="1:49" ht="12">
      <c r="A58" s="18">
        <v>2029</v>
      </c>
      <c r="B58" s="9">
        <v>2494.606088719429</v>
      </c>
      <c r="C58" s="9">
        <v>2692.4270478716935</v>
      </c>
      <c r="D58" s="9">
        <v>2295.7002006973794</v>
      </c>
      <c r="E58" s="9">
        <v>2036.6288910711921</v>
      </c>
      <c r="G58" s="18">
        <v>2027</v>
      </c>
      <c r="H58" s="9">
        <f t="shared" si="10"/>
        <v>864.9600451021126</v>
      </c>
      <c r="I58" s="9">
        <f t="shared" si="11"/>
        <v>1210.4437998765331</v>
      </c>
      <c r="J58" s="9">
        <f t="shared" si="12"/>
        <v>183.0254291044971</v>
      </c>
      <c r="K58" s="9">
        <f t="shared" si="13"/>
        <v>16.463835505549735</v>
      </c>
      <c r="L58" s="9">
        <f t="shared" si="16"/>
        <v>2274.893109588693</v>
      </c>
      <c r="N58" s="18">
        <v>2027</v>
      </c>
      <c r="O58" s="10">
        <f t="shared" si="14"/>
        <v>0.27312273226991324</v>
      </c>
      <c r="P58" s="10">
        <f t="shared" si="14"/>
        <v>0.2896664079647123</v>
      </c>
      <c r="Q58" s="10">
        <f t="shared" si="14"/>
        <v>0.25600430015639786</v>
      </c>
      <c r="R58" s="10">
        <f t="shared" si="14"/>
        <v>0.37652843002580405</v>
      </c>
      <c r="S58" s="10">
        <f t="shared" si="2"/>
        <v>0.280700756712946</v>
      </c>
      <c r="U58" s="8">
        <v>2009</v>
      </c>
      <c r="V58" s="19">
        <v>7.133295978915025</v>
      </c>
      <c r="W58" s="19">
        <v>5.780796558768728</v>
      </c>
      <c r="X58" s="19">
        <v>6.928409598749626</v>
      </c>
      <c r="Z58" s="19">
        <f t="shared" si="15"/>
        <v>6.6141673788111275</v>
      </c>
      <c r="AB58" s="8">
        <v>2009</v>
      </c>
      <c r="AC58" s="19">
        <v>13.320442401528453</v>
      </c>
      <c r="AD58" s="19">
        <v>13.61908172150851</v>
      </c>
      <c r="AE58" s="19">
        <v>13.766787707980857</v>
      </c>
      <c r="AF58" s="19"/>
      <c r="AG58" s="19">
        <f t="shared" si="3"/>
        <v>13.568770610339271</v>
      </c>
      <c r="AI58" s="8">
        <v>2009</v>
      </c>
      <c r="AJ58" s="19"/>
      <c r="AK58" s="19"/>
      <c r="AL58" s="19"/>
      <c r="AM58" s="19"/>
      <c r="AN58" s="19"/>
      <c r="AQ58" s="18">
        <v>2027</v>
      </c>
      <c r="AR58" s="9">
        <v>3166.9280616573387</v>
      </c>
      <c r="AS58" s="9">
        <v>4178.751027367977</v>
      </c>
      <c r="AT58" s="9">
        <v>714.9310733947962</v>
      </c>
      <c r="AU58" s="9">
        <v>43.725345000964325</v>
      </c>
      <c r="AV58" s="9">
        <f t="shared" si="17"/>
        <v>8104.335507421076</v>
      </c>
      <c r="AW58" s="8">
        <v>8104.335507421076</v>
      </c>
    </row>
    <row r="59" spans="1:49" ht="12">
      <c r="A59" s="18">
        <v>2030</v>
      </c>
      <c r="B59" s="9">
        <v>2514.5612754756803</v>
      </c>
      <c r="C59" s="9">
        <v>2722.6280197262713</v>
      </c>
      <c r="D59" s="9">
        <v>2305.3687924243222</v>
      </c>
      <c r="E59" s="9">
        <v>2032.9129995774906</v>
      </c>
      <c r="G59" s="18">
        <v>2028</v>
      </c>
      <c r="H59" s="9">
        <f t="shared" si="10"/>
        <v>865.0894402987149</v>
      </c>
      <c r="I59" s="9">
        <f t="shared" si="11"/>
        <v>1220.2275178660982</v>
      </c>
      <c r="J59" s="9">
        <f t="shared" si="12"/>
        <v>184.09123530760368</v>
      </c>
      <c r="K59" s="9">
        <f t="shared" si="13"/>
        <v>16.134567063107504</v>
      </c>
      <c r="L59" s="9">
        <f t="shared" si="16"/>
        <v>2285.5427605355244</v>
      </c>
      <c r="N59" s="18">
        <v>2028</v>
      </c>
      <c r="O59" s="10">
        <f t="shared" si="14"/>
        <v>0.2700098356627751</v>
      </c>
      <c r="P59" s="10">
        <f t="shared" si="14"/>
        <v>0.2887195993341703</v>
      </c>
      <c r="Q59" s="10">
        <f t="shared" si="14"/>
        <v>0.2543794226976384</v>
      </c>
      <c r="R59" s="10">
        <f t="shared" si="14"/>
        <v>0.3643803940701491</v>
      </c>
      <c r="S59" s="10">
        <f t="shared" si="2"/>
        <v>0.27878502447284254</v>
      </c>
      <c r="U59" s="8">
        <v>2010</v>
      </c>
      <c r="V59" s="19">
        <v>7.212038435957933</v>
      </c>
      <c r="W59" s="19">
        <v>5.841752488686934</v>
      </c>
      <c r="X59" s="19">
        <v>6.866872827280524</v>
      </c>
      <c r="Z59" s="19">
        <f t="shared" si="15"/>
        <v>6.640221250641797</v>
      </c>
      <c r="AB59" s="8">
        <v>2010</v>
      </c>
      <c r="AC59" s="19">
        <v>13.146259365650685</v>
      </c>
      <c r="AD59" s="19">
        <v>13.807253213191315</v>
      </c>
      <c r="AE59" s="19">
        <v>14.018651069129128</v>
      </c>
      <c r="AF59" s="19"/>
      <c r="AG59" s="19">
        <f t="shared" si="3"/>
        <v>13.657387882657043</v>
      </c>
      <c r="AI59" s="8">
        <v>2010</v>
      </c>
      <c r="AJ59" s="19"/>
      <c r="AK59" s="19"/>
      <c r="AL59" s="19"/>
      <c r="AM59" s="19"/>
      <c r="AN59" s="19"/>
      <c r="AQ59" s="18">
        <v>2028</v>
      </c>
      <c r="AR59" s="9">
        <v>3203.918250515718</v>
      </c>
      <c r="AS59" s="9">
        <v>4226.34113056447</v>
      </c>
      <c r="AT59" s="9">
        <v>723.6876055278221</v>
      </c>
      <c r="AU59" s="9">
        <v>44.27945994262616</v>
      </c>
      <c r="AV59" s="9">
        <f t="shared" si="17"/>
        <v>8198.226446550638</v>
      </c>
      <c r="AW59" s="8">
        <v>8198.226446550636</v>
      </c>
    </row>
    <row r="60" spans="1:49" ht="12">
      <c r="A60" s="18">
        <v>2031</v>
      </c>
      <c r="B60" s="9">
        <v>2534.1981133089816</v>
      </c>
      <c r="C60" s="9">
        <v>2752.6779867215755</v>
      </c>
      <c r="D60" s="9">
        <v>2314.5518767481926</v>
      </c>
      <c r="E60" s="9">
        <v>2028.4948567765468</v>
      </c>
      <c r="G60" s="18">
        <v>2029</v>
      </c>
      <c r="H60" s="9">
        <f t="shared" si="10"/>
        <v>864.9391793876214</v>
      </c>
      <c r="I60" s="9">
        <f t="shared" si="11"/>
        <v>1229.8526427307604</v>
      </c>
      <c r="J60" s="9">
        <f t="shared" si="12"/>
        <v>185.11751866086473</v>
      </c>
      <c r="K60" s="9">
        <f t="shared" si="13"/>
        <v>15.790859918132684</v>
      </c>
      <c r="L60" s="9">
        <f t="shared" si="16"/>
        <v>2295.7002006973794</v>
      </c>
      <c r="N60" s="18">
        <v>2029</v>
      </c>
      <c r="O60" s="10">
        <f t="shared" si="14"/>
        <v>0.266896939055637</v>
      </c>
      <c r="P60" s="10">
        <f t="shared" si="14"/>
        <v>0.2877727907036283</v>
      </c>
      <c r="Q60" s="10">
        <f t="shared" si="14"/>
        <v>0.2527545452388789</v>
      </c>
      <c r="R60" s="10">
        <f t="shared" si="14"/>
        <v>0.3522323581144941</v>
      </c>
      <c r="S60" s="10">
        <f t="shared" si="2"/>
        <v>0.2768689915208191</v>
      </c>
      <c r="U60" s="8">
        <v>2011</v>
      </c>
      <c r="V60" s="19">
        <v>7.2189980587304134</v>
      </c>
      <c r="W60" s="19">
        <v>5.901234736583947</v>
      </c>
      <c r="X60" s="19">
        <v>6.91967067978346</v>
      </c>
      <c r="Z60" s="19">
        <f t="shared" si="15"/>
        <v>6.679967825032608</v>
      </c>
      <c r="AB60" s="8">
        <v>2011</v>
      </c>
      <c r="AC60" s="19">
        <v>13.29656384220659</v>
      </c>
      <c r="AD60" s="19">
        <v>13.741800395577172</v>
      </c>
      <c r="AE60" s="19">
        <v>14.05041041488277</v>
      </c>
      <c r="AF60" s="19"/>
      <c r="AG60" s="19">
        <f t="shared" si="3"/>
        <v>13.69625821755551</v>
      </c>
      <c r="AI60" s="8">
        <v>2011</v>
      </c>
      <c r="AJ60" s="19"/>
      <c r="AK60" s="19"/>
      <c r="AL60" s="19"/>
      <c r="AM60" s="19"/>
      <c r="AN60" s="19"/>
      <c r="AQ60" s="18">
        <v>2029</v>
      </c>
      <c r="AR60" s="9">
        <v>3240.7234884298064</v>
      </c>
      <c r="AS60" s="9">
        <v>4273.693283244982</v>
      </c>
      <c r="AT60" s="9">
        <v>732.400355000183</v>
      </c>
      <c r="AU60" s="9">
        <v>44.830804309579705</v>
      </c>
      <c r="AV60" s="9">
        <f t="shared" si="17"/>
        <v>8291.647930984553</v>
      </c>
      <c r="AW60" s="8">
        <v>8291.64793098455</v>
      </c>
    </row>
    <row r="61" spans="1:49" ht="12">
      <c r="A61" s="18">
        <v>2032</v>
      </c>
      <c r="B61" s="9">
        <v>2553.5186403643315</v>
      </c>
      <c r="C61" s="9">
        <v>2782.5777038819033</v>
      </c>
      <c r="D61" s="9">
        <v>2323.252773511717</v>
      </c>
      <c r="E61" s="9">
        <v>2023.379444408048</v>
      </c>
      <c r="G61" s="18">
        <v>2030</v>
      </c>
      <c r="H61" s="9">
        <f t="shared" si="10"/>
        <v>864.5112335038709</v>
      </c>
      <c r="I61" s="9">
        <f t="shared" si="11"/>
        <v>1239.3201916032772</v>
      </c>
      <c r="J61" s="9">
        <f t="shared" si="12"/>
        <v>186.10454756428067</v>
      </c>
      <c r="K61" s="9">
        <f t="shared" si="13"/>
        <v>15.432819752893906</v>
      </c>
      <c r="L61" s="9">
        <f t="shared" si="16"/>
        <v>2305.3687924243222</v>
      </c>
      <c r="N61" s="18">
        <v>2030</v>
      </c>
      <c r="O61" s="10">
        <f t="shared" si="14"/>
        <v>0.26378404244849885</v>
      </c>
      <c r="P61" s="10">
        <f t="shared" si="14"/>
        <v>0.2868259820730863</v>
      </c>
      <c r="Q61" s="10">
        <f t="shared" si="14"/>
        <v>0.2511296677801194</v>
      </c>
      <c r="R61" s="10">
        <f t="shared" si="14"/>
        <v>0.3400843221588391</v>
      </c>
      <c r="S61" s="10">
        <f t="shared" si="2"/>
        <v>0.27495267011361046</v>
      </c>
      <c r="U61" s="8">
        <v>2012</v>
      </c>
      <c r="V61" s="19">
        <v>7.240749158653017</v>
      </c>
      <c r="W61" s="19">
        <v>6.029131795677154</v>
      </c>
      <c r="X61" s="19">
        <v>7.110558824912161</v>
      </c>
      <c r="Z61" s="19">
        <f t="shared" si="15"/>
        <v>6.79347992641411</v>
      </c>
      <c r="AB61" s="8">
        <v>2012</v>
      </c>
      <c r="AC61" s="19">
        <v>13.385282504652965</v>
      </c>
      <c r="AD61" s="19">
        <v>13.39377794239603</v>
      </c>
      <c r="AE61" s="19">
        <v>13.716480985796215</v>
      </c>
      <c r="AF61" s="19"/>
      <c r="AG61" s="19">
        <f t="shared" si="3"/>
        <v>13.498513810948403</v>
      </c>
      <c r="AI61" s="8">
        <v>2012</v>
      </c>
      <c r="AJ61" s="19"/>
      <c r="AK61" s="19"/>
      <c r="AL61" s="19"/>
      <c r="AM61" s="19"/>
      <c r="AN61" s="19"/>
      <c r="AQ61" s="18">
        <v>2030</v>
      </c>
      <c r="AR61" s="9">
        <v>3277.344700154324</v>
      </c>
      <c r="AS61" s="9">
        <v>4320.8086751620895</v>
      </c>
      <c r="AT61" s="9">
        <v>741.0695407251822</v>
      </c>
      <c r="AU61" s="9">
        <v>45.37939195469847</v>
      </c>
      <c r="AV61" s="9">
        <f t="shared" si="17"/>
        <v>8384.602307996294</v>
      </c>
      <c r="AW61" s="8">
        <v>8384.602307996294</v>
      </c>
    </row>
    <row r="62" spans="1:49" ht="12">
      <c r="A62" s="18">
        <v>2033</v>
      </c>
      <c r="B62" s="9">
        <v>2572.5248823640018</v>
      </c>
      <c r="C62" s="9">
        <v>2812.3279224564294</v>
      </c>
      <c r="D62" s="9">
        <v>2331.4747814968828</v>
      </c>
      <c r="E62" s="9">
        <v>2017.5717119505684</v>
      </c>
      <c r="G62" s="18">
        <v>2031</v>
      </c>
      <c r="H62" s="9">
        <f t="shared" si="10"/>
        <v>863.8075610625558</v>
      </c>
      <c r="I62" s="9">
        <f t="shared" si="11"/>
        <v>1248.6311754099092</v>
      </c>
      <c r="J62" s="9">
        <f t="shared" si="12"/>
        <v>187.05258872192303</v>
      </c>
      <c r="K62" s="9">
        <f t="shared" si="13"/>
        <v>15.060551553804684</v>
      </c>
      <c r="L62" s="9">
        <f t="shared" si="16"/>
        <v>2314.5518767481926</v>
      </c>
      <c r="N62" s="18">
        <v>2031</v>
      </c>
      <c r="O62" s="10">
        <f t="shared" si="14"/>
        <v>0.26067114584136075</v>
      </c>
      <c r="P62" s="10">
        <f t="shared" si="14"/>
        <v>0.2858791734425443</v>
      </c>
      <c r="Q62" s="10">
        <f t="shared" si="14"/>
        <v>0.24950479032135994</v>
      </c>
      <c r="R62" s="10">
        <f t="shared" si="14"/>
        <v>0.3279362862031841</v>
      </c>
      <c r="S62" s="10">
        <f t="shared" si="2"/>
        <v>0.27303607185916506</v>
      </c>
      <c r="U62" s="8">
        <v>2013</v>
      </c>
      <c r="V62" s="19">
        <v>7.324828738798365</v>
      </c>
      <c r="W62" s="19">
        <v>6.115348611858026</v>
      </c>
      <c r="X62" s="19">
        <v>7.189980671127911</v>
      </c>
      <c r="Z62" s="19">
        <f t="shared" si="15"/>
        <v>6.876719340594768</v>
      </c>
      <c r="AB62" s="8">
        <v>2013</v>
      </c>
      <c r="AC62" s="19">
        <v>13.942098144839203</v>
      </c>
      <c r="AD62" s="19">
        <v>13.965528058594163</v>
      </c>
      <c r="AE62" s="19">
        <v>14.300171514733833</v>
      </c>
      <c r="AF62" s="19"/>
      <c r="AG62" s="19">
        <f t="shared" si="3"/>
        <v>14.069265906055733</v>
      </c>
      <c r="AI62" s="8">
        <v>2013</v>
      </c>
      <c r="AJ62" s="19"/>
      <c r="AK62" s="19"/>
      <c r="AL62" s="19"/>
      <c r="AM62" s="19"/>
      <c r="AN62" s="19"/>
      <c r="AQ62" s="18">
        <v>2031</v>
      </c>
      <c r="AR62" s="9">
        <v>3313.7828058202185</v>
      </c>
      <c r="AS62" s="9">
        <v>4367.688490119613</v>
      </c>
      <c r="AT62" s="9">
        <v>749.6953805215562</v>
      </c>
      <c r="AU62" s="9">
        <v>45.925236661591654</v>
      </c>
      <c r="AV62" s="9">
        <f t="shared" si="17"/>
        <v>8477.091913122978</v>
      </c>
      <c r="AW62" s="8">
        <v>8477.091913122978</v>
      </c>
    </row>
    <row r="63" spans="1:49" ht="12">
      <c r="A63" s="18">
        <v>2034</v>
      </c>
      <c r="B63" s="9">
        <v>2591.218852680812</v>
      </c>
      <c r="C63" s="9">
        <v>2841.929389938083</v>
      </c>
      <c r="D63" s="9">
        <v>2339.221178552545</v>
      </c>
      <c r="E63" s="9">
        <v>2011.0765768196363</v>
      </c>
      <c r="G63" s="18">
        <v>2032</v>
      </c>
      <c r="H63" s="9">
        <f t="shared" si="10"/>
        <v>862.8301078367416</v>
      </c>
      <c r="I63" s="9">
        <f t="shared" si="11"/>
        <v>1257.7865989070515</v>
      </c>
      <c r="J63" s="9">
        <f t="shared" si="12"/>
        <v>187.96190715218393</v>
      </c>
      <c r="K63" s="9">
        <f t="shared" si="13"/>
        <v>14.674159615739887</v>
      </c>
      <c r="L63" s="9">
        <f t="shared" si="16"/>
        <v>2323.252773511717</v>
      </c>
      <c r="N63" s="18">
        <v>2032</v>
      </c>
      <c r="O63" s="10">
        <f t="shared" si="14"/>
        <v>0.25755824923422266</v>
      </c>
      <c r="P63" s="10">
        <f t="shared" si="14"/>
        <v>0.2849323648120023</v>
      </c>
      <c r="Q63" s="10">
        <f t="shared" si="14"/>
        <v>0.24787991286260044</v>
      </c>
      <c r="R63" s="10">
        <f t="shared" si="14"/>
        <v>0.31578825024752916</v>
      </c>
      <c r="S63" s="10">
        <f t="shared" si="2"/>
        <v>0.2711192077590046</v>
      </c>
      <c r="U63" s="8">
        <v>2014</v>
      </c>
      <c r="V63" s="19">
        <v>7.304384879943795</v>
      </c>
      <c r="W63" s="19">
        <v>6.220342001991644</v>
      </c>
      <c r="X63" s="19">
        <v>7.303255358396592</v>
      </c>
      <c r="Z63" s="19">
        <f t="shared" si="15"/>
        <v>6.942660746777343</v>
      </c>
      <c r="AB63" s="8">
        <v>2014</v>
      </c>
      <c r="AC63" s="19"/>
      <c r="AD63" s="19"/>
      <c r="AE63" s="19"/>
      <c r="AF63" s="19"/>
      <c r="AG63" s="19"/>
      <c r="AI63" s="8">
        <v>2014</v>
      </c>
      <c r="AJ63" s="19"/>
      <c r="AK63" s="19"/>
      <c r="AL63" s="19"/>
      <c r="AM63" s="19"/>
      <c r="AN63" s="19"/>
      <c r="AQ63" s="18">
        <v>2032</v>
      </c>
      <c r="AR63" s="9">
        <v>3350.038720957785</v>
      </c>
      <c r="AS63" s="9">
        <v>4414.333906002346</v>
      </c>
      <c r="AT63" s="9">
        <v>758.2780911189484</v>
      </c>
      <c r="AU63" s="9">
        <v>46.468352144950344</v>
      </c>
      <c r="AV63" s="9">
        <f t="shared" si="17"/>
        <v>8569.11907022403</v>
      </c>
      <c r="AW63" s="8">
        <v>8569.119070224031</v>
      </c>
    </row>
    <row r="64" spans="1:49" ht="12">
      <c r="A64" s="18">
        <v>2035</v>
      </c>
      <c r="B64" s="9">
        <v>2609.6025524109787</v>
      </c>
      <c r="C64" s="9">
        <v>2871.3828500823292</v>
      </c>
      <c r="D64" s="9">
        <v>2346.4952217212913</v>
      </c>
      <c r="E64" s="9">
        <v>2003.8989245646258</v>
      </c>
      <c r="G64" s="18">
        <v>2033</v>
      </c>
      <c r="H64" s="9">
        <f t="shared" si="10"/>
        <v>861.5808070349262</v>
      </c>
      <c r="I64" s="9">
        <f t="shared" si="11"/>
        <v>1266.787460717665</v>
      </c>
      <c r="J64" s="9">
        <f t="shared" si="12"/>
        <v>188.8327661979653</v>
      </c>
      <c r="K64" s="9">
        <f t="shared" si="13"/>
        <v>14.273747546326506</v>
      </c>
      <c r="L64" s="9">
        <f t="shared" si="16"/>
        <v>2331.4747814968828</v>
      </c>
      <c r="N64" s="18">
        <v>2033</v>
      </c>
      <c r="O64" s="10">
        <f t="shared" si="14"/>
        <v>0.25444535262708456</v>
      </c>
      <c r="P64" s="10">
        <f t="shared" si="14"/>
        <v>0.2839855561814603</v>
      </c>
      <c r="Q64" s="10">
        <f t="shared" si="14"/>
        <v>0.24625503540384097</v>
      </c>
      <c r="R64" s="10">
        <f t="shared" si="14"/>
        <v>0.30364021429187416</v>
      </c>
      <c r="S64" s="10">
        <f t="shared" si="2"/>
        <v>0.2692020882473095</v>
      </c>
      <c r="U64" s="8">
        <v>2015</v>
      </c>
      <c r="V64" s="19">
        <v>7.347851567548073</v>
      </c>
      <c r="W64" s="19">
        <v>6.296111456846468</v>
      </c>
      <c r="X64" s="19">
        <v>7.4076438333837915</v>
      </c>
      <c r="Z64" s="19">
        <f t="shared" si="15"/>
        <v>7.0172022859261105</v>
      </c>
      <c r="AB64" s="8">
        <v>2015</v>
      </c>
      <c r="AC64" s="19"/>
      <c r="AE64" s="19"/>
      <c r="AF64" s="19"/>
      <c r="AG64" s="19"/>
      <c r="AI64" s="8">
        <v>2015</v>
      </c>
      <c r="AJ64" s="19"/>
      <c r="AL64" s="19"/>
      <c r="AM64" s="19"/>
      <c r="AN64" s="19"/>
      <c r="AQ64" s="18">
        <v>2033</v>
      </c>
      <c r="AR64" s="9">
        <v>3386.113356519662</v>
      </c>
      <c r="AS64" s="9">
        <v>4460.746094805669</v>
      </c>
      <c r="AT64" s="9">
        <v>766.8178881633539</v>
      </c>
      <c r="AU64" s="9">
        <v>47.00875205089226</v>
      </c>
      <c r="AV64" s="9">
        <f t="shared" si="17"/>
        <v>8660.686091539576</v>
      </c>
      <c r="AW64" s="8">
        <v>8660.686091539574</v>
      </c>
    </row>
    <row r="65" spans="1:49" ht="12">
      <c r="A65" s="18">
        <v>2036</v>
      </c>
      <c r="B65" s="9">
        <v>2627.67797044655</v>
      </c>
      <c r="C65" s="9">
        <v>2900.6890429258533</v>
      </c>
      <c r="D65" s="9">
        <v>2353.3001473655545</v>
      </c>
      <c r="E65" s="9">
        <v>1996.0436090644841</v>
      </c>
      <c r="G65" s="18">
        <v>2034</v>
      </c>
      <c r="H65" s="9">
        <f t="shared" si="10"/>
        <v>860.0615793780432</v>
      </c>
      <c r="I65" s="9">
        <f t="shared" si="11"/>
        <v>1275.6347533674855</v>
      </c>
      <c r="J65" s="9">
        <f t="shared" si="12"/>
        <v>189.66542753680787</v>
      </c>
      <c r="K65" s="9">
        <f t="shared" si="13"/>
        <v>13.859418270208716</v>
      </c>
      <c r="L65" s="9">
        <f t="shared" si="16"/>
        <v>2339.221178552545</v>
      </c>
      <c r="N65" s="18">
        <v>2034</v>
      </c>
      <c r="O65" s="10">
        <f t="shared" si="14"/>
        <v>0.2513324560199464</v>
      </c>
      <c r="P65" s="10">
        <f t="shared" si="14"/>
        <v>0.28303874755091835</v>
      </c>
      <c r="Q65" s="10">
        <f t="shared" si="14"/>
        <v>0.24463015794508147</v>
      </c>
      <c r="R65" s="10">
        <f t="shared" si="14"/>
        <v>0.29149217833621915</v>
      </c>
      <c r="S65" s="10">
        <f t="shared" si="2"/>
        <v>0.26728472322701824</v>
      </c>
      <c r="U65" s="8">
        <v>2016</v>
      </c>
      <c r="V65" s="19">
        <v>7.40078920019065</v>
      </c>
      <c r="W65" s="19">
        <v>6.379485646918194</v>
      </c>
      <c r="X65" s="19">
        <v>7.465896554546009</v>
      </c>
      <c r="Z65" s="19">
        <f t="shared" si="15"/>
        <v>7.082057133884952</v>
      </c>
      <c r="AB65" s="8">
        <v>2016</v>
      </c>
      <c r="AC65" s="19"/>
      <c r="AE65" s="19"/>
      <c r="AF65" s="19"/>
      <c r="AG65" s="19"/>
      <c r="AI65" s="8">
        <v>2016</v>
      </c>
      <c r="AJ65" s="19"/>
      <c r="AL65" s="19"/>
      <c r="AM65" s="19"/>
      <c r="AN65" s="19"/>
      <c r="AQ65" s="18">
        <v>2034</v>
      </c>
      <c r="AR65" s="9">
        <v>3422.00761890373</v>
      </c>
      <c r="AS65" s="9">
        <v>4506.9262226649735</v>
      </c>
      <c r="AT65" s="9">
        <v>775.314986222537</v>
      </c>
      <c r="AU65" s="9">
        <v>47.546449957304475</v>
      </c>
      <c r="AV65" s="9">
        <f t="shared" si="17"/>
        <v>8751.795277748544</v>
      </c>
      <c r="AW65" s="8">
        <v>8751.795277748544</v>
      </c>
    </row>
    <row r="66" spans="1:49" ht="12">
      <c r="A66" s="18">
        <v>2037</v>
      </c>
      <c r="B66" s="9">
        <v>2645.447083547415</v>
      </c>
      <c r="C66" s="9">
        <v>2929.8487048051597</v>
      </c>
      <c r="D66" s="9">
        <v>2359.6391712929913</v>
      </c>
      <c r="E66" s="9">
        <v>1987.5154527222976</v>
      </c>
      <c r="G66" s="18">
        <v>2035</v>
      </c>
      <c r="H66" s="9">
        <f t="shared" si="10"/>
        <v>858.2743331760065</v>
      </c>
      <c r="I66" s="9">
        <f t="shared" si="11"/>
        <v>1284.329463321035</v>
      </c>
      <c r="J66" s="9">
        <f t="shared" si="12"/>
        <v>190.4601511909621</v>
      </c>
      <c r="K66" s="9">
        <f t="shared" si="13"/>
        <v>13.431274033287542</v>
      </c>
      <c r="L66" s="9">
        <f t="shared" si="16"/>
        <v>2346.4952217212913</v>
      </c>
      <c r="N66" s="18">
        <v>2035</v>
      </c>
      <c r="O66" s="10">
        <f t="shared" si="14"/>
        <v>0.24821955941280832</v>
      </c>
      <c r="P66" s="10">
        <f t="shared" si="14"/>
        <v>0.2820919389203763</v>
      </c>
      <c r="Q66" s="10">
        <f t="shared" si="14"/>
        <v>0.243005280486322</v>
      </c>
      <c r="R66" s="10">
        <f t="shared" si="14"/>
        <v>0.2793441423805642</v>
      </c>
      <c r="S66" s="10">
        <f t="shared" si="2"/>
        <v>0.2653671221032059</v>
      </c>
      <c r="U66" s="8">
        <v>2017</v>
      </c>
      <c r="V66" s="19">
        <v>7.439692683287857</v>
      </c>
      <c r="W66" s="19">
        <v>6.369264304887768</v>
      </c>
      <c r="X66" s="19">
        <v>7.4688770957658575</v>
      </c>
      <c r="Z66" s="19">
        <f t="shared" si="15"/>
        <v>7.0926113613138275</v>
      </c>
      <c r="AB66" s="8">
        <v>2017</v>
      </c>
      <c r="AC66" s="19"/>
      <c r="AE66" s="19"/>
      <c r="AF66" s="19"/>
      <c r="AG66" s="19"/>
      <c r="AI66" s="8">
        <v>2017</v>
      </c>
      <c r="AJ66" s="19"/>
      <c r="AL66" s="19"/>
      <c r="AM66" s="19"/>
      <c r="AN66" s="19"/>
      <c r="AQ66" s="18">
        <v>2035</v>
      </c>
      <c r="AR66" s="9">
        <v>3457.722409975879</v>
      </c>
      <c r="AS66" s="9">
        <v>4552.875449884981</v>
      </c>
      <c r="AT66" s="9">
        <v>783.7695987914242</v>
      </c>
      <c r="AU66" s="9">
        <v>48.08145937418462</v>
      </c>
      <c r="AV66" s="9">
        <f t="shared" si="17"/>
        <v>8842.44891802647</v>
      </c>
      <c r="AW66" s="8">
        <v>8842.44891802647</v>
      </c>
    </row>
    <row r="67" spans="1:49" ht="12">
      <c r="A67" s="18">
        <v>2038</v>
      </c>
      <c r="B67" s="9">
        <v>2662.9118564129103</v>
      </c>
      <c r="C67" s="9">
        <v>2958.8625683750697</v>
      </c>
      <c r="D67" s="9">
        <v>2365.515488881121</v>
      </c>
      <c r="E67" s="9">
        <v>1978.3192466587032</v>
      </c>
      <c r="G67" s="18">
        <v>2036</v>
      </c>
      <c r="H67" s="9">
        <f t="shared" si="10"/>
        <v>856.2209644038006</v>
      </c>
      <c r="I67" s="9">
        <f t="shared" si="11"/>
        <v>1292.8725710174203</v>
      </c>
      <c r="J67" s="9">
        <f t="shared" si="12"/>
        <v>191.21719553739828</v>
      </c>
      <c r="K67" s="9">
        <f t="shared" si="13"/>
        <v>12.98941640693516</v>
      </c>
      <c r="L67" s="9">
        <f t="shared" si="16"/>
        <v>2353.3001473655545</v>
      </c>
      <c r="N67" s="18">
        <v>2036</v>
      </c>
      <c r="O67" s="10">
        <f t="shared" si="14"/>
        <v>0.2451066628056702</v>
      </c>
      <c r="P67" s="10">
        <f t="shared" si="14"/>
        <v>0.28114513028983434</v>
      </c>
      <c r="Q67" s="10">
        <f t="shared" si="14"/>
        <v>0.2413804030275625</v>
      </c>
      <c r="R67" s="10">
        <f t="shared" si="14"/>
        <v>0.2671961064249092</v>
      </c>
      <c r="S67" s="10">
        <f t="shared" si="2"/>
        <v>0.2634492938139764</v>
      </c>
      <c r="U67" s="8">
        <v>2018</v>
      </c>
      <c r="V67" s="19">
        <v>7.483500510813359</v>
      </c>
      <c r="W67" s="19">
        <v>6.55190712831145</v>
      </c>
      <c r="X67" s="19">
        <v>7.663917231012189</v>
      </c>
      <c r="Z67" s="19">
        <f t="shared" si="15"/>
        <v>7.233108290045666</v>
      </c>
      <c r="AB67" s="8">
        <v>2018</v>
      </c>
      <c r="AC67" s="19"/>
      <c r="AE67" s="19"/>
      <c r="AF67" s="19"/>
      <c r="AG67" s="19"/>
      <c r="AI67" s="8">
        <v>2018</v>
      </c>
      <c r="AJ67" s="19"/>
      <c r="AL67" s="19"/>
      <c r="AM67" s="19"/>
      <c r="AN67" s="19"/>
      <c r="AQ67" s="18">
        <v>2036</v>
      </c>
      <c r="AR67" s="9">
        <v>3493.2586270926663</v>
      </c>
      <c r="AS67" s="9">
        <v>4598.59493096889</v>
      </c>
      <c r="AT67" s="9">
        <v>792.1819382974672</v>
      </c>
      <c r="AU67" s="9">
        <v>48.61379374398035</v>
      </c>
      <c r="AV67" s="9">
        <f t="shared" si="17"/>
        <v>8932.649290103005</v>
      </c>
      <c r="AW67" s="8">
        <v>8932.649290103005</v>
      </c>
    </row>
    <row r="68" spans="1:49" ht="12">
      <c r="A68" s="18">
        <v>2039</v>
      </c>
      <c r="B68" s="9">
        <v>2680.074241753</v>
      </c>
      <c r="C68" s="9">
        <v>2987.73136262713</v>
      </c>
      <c r="D68" s="9">
        <v>2370.9322752012285</v>
      </c>
      <c r="E68" s="9">
        <v>1968.4597509041514</v>
      </c>
      <c r="G68" s="18">
        <v>2037</v>
      </c>
      <c r="H68" s="9">
        <f t="shared" si="10"/>
        <v>853.9033567771252</v>
      </c>
      <c r="I68" s="9">
        <f t="shared" si="11"/>
        <v>1301.2650509059226</v>
      </c>
      <c r="J68" s="9">
        <f t="shared" si="12"/>
        <v>191.93681731775916</v>
      </c>
      <c r="K68" s="9">
        <f t="shared" si="13"/>
        <v>12.533946292184059</v>
      </c>
      <c r="L68" s="9">
        <f t="shared" si="16"/>
        <v>2359.6391712929913</v>
      </c>
      <c r="N68" s="18">
        <v>2037</v>
      </c>
      <c r="O68" s="10">
        <f t="shared" si="14"/>
        <v>0.24199376619853208</v>
      </c>
      <c r="P68" s="10">
        <f t="shared" si="14"/>
        <v>0.2801983216592923</v>
      </c>
      <c r="Q68" s="10">
        <f t="shared" si="14"/>
        <v>0.23975552556880303</v>
      </c>
      <c r="R68" s="10">
        <f t="shared" si="14"/>
        <v>0.2550480704692542</v>
      </c>
      <c r="S68" s="10">
        <f t="shared" si="2"/>
        <v>0.26153124685908336</v>
      </c>
      <c r="U68" s="8">
        <v>2019</v>
      </c>
      <c r="V68" s="19">
        <v>7.540225611216915</v>
      </c>
      <c r="W68" s="19">
        <v>6.6393747115827555</v>
      </c>
      <c r="X68" s="19">
        <v>7.7606078408798815</v>
      </c>
      <c r="Z68" s="19">
        <f t="shared" si="15"/>
        <v>7.313402721226517</v>
      </c>
      <c r="AB68" s="8">
        <v>2019</v>
      </c>
      <c r="AC68" s="19"/>
      <c r="AE68" s="19"/>
      <c r="AF68" s="19"/>
      <c r="AG68" s="19"/>
      <c r="AI68" s="8">
        <v>2019</v>
      </c>
      <c r="AJ68" s="19"/>
      <c r="AL68" s="19"/>
      <c r="AM68" s="19"/>
      <c r="AN68" s="19"/>
      <c r="AQ68" s="18">
        <v>2037</v>
      </c>
      <c r="AR68" s="9">
        <v>3528.6171631238694</v>
      </c>
      <c r="AS68" s="9">
        <v>4644.085814647378</v>
      </c>
      <c r="AT68" s="9">
        <v>800.5522161059798</v>
      </c>
      <c r="AU68" s="9">
        <v>49.143466441927124</v>
      </c>
      <c r="AV68" s="9">
        <f t="shared" si="17"/>
        <v>9022.398660319153</v>
      </c>
      <c r="AW68" s="8">
        <v>9022.398660319157</v>
      </c>
    </row>
    <row r="69" spans="1:49" ht="12">
      <c r="A69" s="18">
        <v>2040</v>
      </c>
      <c r="B69" s="9">
        <v>2696.936180359055</v>
      </c>
      <c r="C69" s="9">
        <v>3016.4558129079305</v>
      </c>
      <c r="D69" s="9">
        <v>2375.8926851415467</v>
      </c>
      <c r="E69" s="9">
        <v>1957.9416945900325</v>
      </c>
      <c r="G69" s="18">
        <v>2038</v>
      </c>
      <c r="H69" s="9">
        <f t="shared" si="10"/>
        <v>851.3233818275872</v>
      </c>
      <c r="I69" s="9">
        <f t="shared" si="11"/>
        <v>1309.5078714813887</v>
      </c>
      <c r="J69" s="9">
        <f t="shared" si="12"/>
        <v>192.6192716482538</v>
      </c>
      <c r="K69" s="9">
        <f t="shared" si="13"/>
        <v>12.064963923891128</v>
      </c>
      <c r="L69" s="9">
        <f t="shared" si="16"/>
        <v>2365.515488881121</v>
      </c>
      <c r="N69" s="18">
        <v>2038</v>
      </c>
      <c r="O69" s="10">
        <f t="shared" si="14"/>
        <v>0.23888086959139399</v>
      </c>
      <c r="P69" s="10">
        <f t="shared" si="14"/>
        <v>0.27925151302875034</v>
      </c>
      <c r="Q69" s="10">
        <f t="shared" si="14"/>
        <v>0.23813064811004353</v>
      </c>
      <c r="R69" s="10">
        <f t="shared" si="14"/>
        <v>0.24290003451359926</v>
      </c>
      <c r="S69" s="10">
        <f t="shared" si="2"/>
        <v>0.2596129893264704</v>
      </c>
      <c r="U69" s="8">
        <v>2020</v>
      </c>
      <c r="V69" s="19">
        <v>7.6046848507739275</v>
      </c>
      <c r="W69" s="19">
        <v>6.718903063454494</v>
      </c>
      <c r="X69" s="19">
        <v>7.824419095014831</v>
      </c>
      <c r="Z69" s="19">
        <f t="shared" si="15"/>
        <v>7.382669003081085</v>
      </c>
      <c r="AB69" s="8">
        <v>2020</v>
      </c>
      <c r="AC69" s="19"/>
      <c r="AE69" s="19"/>
      <c r="AF69" s="19"/>
      <c r="AG69" s="19"/>
      <c r="AI69" s="8">
        <v>2020</v>
      </c>
      <c r="AJ69" s="19"/>
      <c r="AL69" s="19"/>
      <c r="AM69" s="19"/>
      <c r="AN69" s="19"/>
      <c r="AQ69" s="18">
        <v>2038</v>
      </c>
      <c r="AR69" s="9">
        <v>3563.798906474917</v>
      </c>
      <c r="AS69" s="9">
        <v>4689.349243907474</v>
      </c>
      <c r="AT69" s="9">
        <v>808.8806425254498</v>
      </c>
      <c r="AU69" s="9">
        <v>49.67049077638416</v>
      </c>
      <c r="AV69" s="9">
        <f t="shared" si="17"/>
        <v>9111.699283684226</v>
      </c>
      <c r="AW69" s="8">
        <v>9111.699283684227</v>
      </c>
    </row>
    <row r="70" spans="1:49" ht="12">
      <c r="A70" s="18">
        <v>2041</v>
      </c>
      <c r="B70" s="9">
        <v>2713.49960117422</v>
      </c>
      <c r="C70" s="9">
        <v>3045.036640937327</v>
      </c>
      <c r="D70" s="9">
        <v>2380.399853529706</v>
      </c>
      <c r="E70" s="9">
        <v>1946.7697761386646</v>
      </c>
      <c r="G70" s="18">
        <v>2039</v>
      </c>
      <c r="H70" s="9">
        <f t="shared" si="10"/>
        <v>848.4828989774478</v>
      </c>
      <c r="I70" s="9">
        <f t="shared" si="11"/>
        <v>1317.6019953194104</v>
      </c>
      <c r="J70" s="9">
        <f t="shared" si="12"/>
        <v>193.2648120294934</v>
      </c>
      <c r="K70" s="9">
        <f t="shared" si="13"/>
        <v>11.582568874876886</v>
      </c>
      <c r="L70" s="9">
        <f t="shared" si="16"/>
        <v>2370.9322752012285</v>
      </c>
      <c r="N70" s="18">
        <v>2039</v>
      </c>
      <c r="O70" s="10">
        <f t="shared" si="14"/>
        <v>0.23576797298425586</v>
      </c>
      <c r="P70" s="10">
        <f t="shared" si="14"/>
        <v>0.27830470439820837</v>
      </c>
      <c r="Q70" s="10">
        <f t="shared" si="14"/>
        <v>0.23650577065128406</v>
      </c>
      <c r="R70" s="10">
        <f t="shared" si="14"/>
        <v>0.23075199855794426</v>
      </c>
      <c r="S70" s="10">
        <f t="shared" si="2"/>
        <v>0.2576945289169076</v>
      </c>
      <c r="U70" s="8">
        <v>2021</v>
      </c>
      <c r="V70" s="19">
        <v>7.6702043302417</v>
      </c>
      <c r="W70" s="19">
        <v>6.8011973368654814</v>
      </c>
      <c r="X70" s="19">
        <v>7.8914039518004335</v>
      </c>
      <c r="Z70" s="19">
        <f t="shared" si="15"/>
        <v>7.454268539635872</v>
      </c>
      <c r="AB70" s="8">
        <v>2021</v>
      </c>
      <c r="AC70" s="19"/>
      <c r="AE70" s="19"/>
      <c r="AF70" s="19"/>
      <c r="AG70" s="19"/>
      <c r="AI70" s="8">
        <v>2021</v>
      </c>
      <c r="AJ70" s="19"/>
      <c r="AL70" s="19"/>
      <c r="AM70" s="19"/>
      <c r="AN70" s="19"/>
      <c r="AQ70" s="18">
        <v>2039</v>
      </c>
      <c r="AR70" s="9">
        <v>3598.8047411092084</v>
      </c>
      <c r="AS70" s="9">
        <v>4734.38635602127</v>
      </c>
      <c r="AT70" s="9">
        <v>817.1674268128228</v>
      </c>
      <c r="AU70" s="9">
        <v>50.194879989168896</v>
      </c>
      <c r="AV70" s="9">
        <f t="shared" si="17"/>
        <v>9200.55340393247</v>
      </c>
      <c r="AW70" s="8">
        <v>9200.553403932472</v>
      </c>
    </row>
    <row r="71" spans="1:49" ht="12">
      <c r="A71" s="18">
        <v>2042</v>
      </c>
      <c r="B71" s="9">
        <v>2729.7664213633784</v>
      </c>
      <c r="C71" s="9">
        <v>3073.4745648265757</v>
      </c>
      <c r="D71" s="9">
        <v>2384.45689525447</v>
      </c>
      <c r="E71" s="9">
        <v>1934.9486634521559</v>
      </c>
      <c r="G71" s="18">
        <v>2040</v>
      </c>
      <c r="H71" s="9">
        <f t="shared" si="10"/>
        <v>845.3837556139299</v>
      </c>
      <c r="I71" s="9">
        <f t="shared" si="11"/>
        <v>1325.5483791113077</v>
      </c>
      <c r="J71" s="9">
        <f t="shared" si="12"/>
        <v>193.8736903562691</v>
      </c>
      <c r="K71" s="9">
        <f t="shared" si="13"/>
        <v>11.086860060040012</v>
      </c>
      <c r="L71" s="9">
        <f t="shared" si="16"/>
        <v>2375.8926851415467</v>
      </c>
      <c r="N71" s="18">
        <v>2040</v>
      </c>
      <c r="O71" s="10">
        <f t="shared" si="14"/>
        <v>0.23265507637711774</v>
      </c>
      <c r="P71" s="10">
        <f t="shared" si="14"/>
        <v>0.27735789576766634</v>
      </c>
      <c r="Q71" s="10">
        <f t="shared" si="14"/>
        <v>0.23488089319252456</v>
      </c>
      <c r="R71" s="10">
        <f t="shared" si="14"/>
        <v>0.21860396260228926</v>
      </c>
      <c r="S71" s="10">
        <f t="shared" si="2"/>
        <v>0.25577587296687854</v>
      </c>
      <c r="U71" s="8">
        <v>2022</v>
      </c>
      <c r="V71" s="19">
        <v>7.734540528353911</v>
      </c>
      <c r="W71" s="19">
        <v>6.88374148248227</v>
      </c>
      <c r="X71" s="19">
        <v>7.9590314128958255</v>
      </c>
      <c r="Z71" s="19">
        <f t="shared" si="15"/>
        <v>7.525771141244003</v>
      </c>
      <c r="AB71" s="8">
        <v>2022</v>
      </c>
      <c r="AC71" s="19"/>
      <c r="AE71" s="19"/>
      <c r="AF71" s="19"/>
      <c r="AG71" s="19"/>
      <c r="AI71" s="8">
        <v>2022</v>
      </c>
      <c r="AJ71" s="19"/>
      <c r="AL71" s="19"/>
      <c r="AM71" s="19"/>
      <c r="AN71" s="19"/>
      <c r="AQ71" s="18">
        <v>2040</v>
      </c>
      <c r="AR71" s="9">
        <v>3633.635546570329</v>
      </c>
      <c r="AS71" s="9">
        <v>4779.198282574498</v>
      </c>
      <c r="AT71" s="9">
        <v>825.4127771787587</v>
      </c>
      <c r="AU71" s="9">
        <v>50.71664725588972</v>
      </c>
      <c r="AV71" s="9">
        <f t="shared" si="17"/>
        <v>9288.963253579475</v>
      </c>
      <c r="AW71" s="8">
        <v>9288.963253579474</v>
      </c>
    </row>
    <row r="72" spans="1:49" ht="12">
      <c r="A72" s="18">
        <v>2043</v>
      </c>
      <c r="B72" s="9">
        <v>2745.738546382707</v>
      </c>
      <c r="C72" s="9">
        <v>3101.770299096379</v>
      </c>
      <c r="D72" s="9">
        <v>2388.0669053867555</v>
      </c>
      <c r="E72" s="9">
        <v>1922.4829941001483</v>
      </c>
      <c r="G72" s="18">
        <v>2041</v>
      </c>
      <c r="H72" s="9">
        <f t="shared" si="10"/>
        <v>842.0277871630811</v>
      </c>
      <c r="I72" s="9">
        <f t="shared" si="11"/>
        <v>1333.3479736989045</v>
      </c>
      <c r="J72" s="9">
        <f t="shared" si="12"/>
        <v>194.44615692727297</v>
      </c>
      <c r="K72" s="9">
        <f t="shared" si="13"/>
        <v>10.577935740447202</v>
      </c>
      <c r="L72" s="9">
        <f t="shared" si="16"/>
        <v>2380.399853529706</v>
      </c>
      <c r="N72" s="18">
        <v>2041</v>
      </c>
      <c r="O72" s="10">
        <f t="shared" si="14"/>
        <v>0.22954217976997965</v>
      </c>
      <c r="P72" s="10">
        <f t="shared" si="14"/>
        <v>0.27641108713712437</v>
      </c>
      <c r="Q72" s="10">
        <f t="shared" si="14"/>
        <v>0.2332560157337651</v>
      </c>
      <c r="R72" s="10">
        <f t="shared" si="14"/>
        <v>0.2064559266466343</v>
      </c>
      <c r="S72" s="10">
        <f t="shared" si="2"/>
        <v>0.2538570284698638</v>
      </c>
      <c r="U72" s="8">
        <v>2023</v>
      </c>
      <c r="V72" s="19"/>
      <c r="W72" s="19"/>
      <c r="X72" s="19"/>
      <c r="Y72" s="19"/>
      <c r="Z72" s="19"/>
      <c r="AB72" s="8">
        <v>2023</v>
      </c>
      <c r="AC72" s="19"/>
      <c r="AD72" s="19"/>
      <c r="AE72" s="19"/>
      <c r="AF72" s="19"/>
      <c r="AG72" s="19"/>
      <c r="AI72" s="8">
        <v>2023</v>
      </c>
      <c r="AJ72" s="19"/>
      <c r="AK72" s="19"/>
      <c r="AL72" s="19"/>
      <c r="AM72" s="19"/>
      <c r="AN72" s="19"/>
      <c r="AQ72" s="18">
        <v>2041</v>
      </c>
      <c r="AR72" s="9">
        <v>3668.2921980041447</v>
      </c>
      <c r="AS72" s="9">
        <v>4823.786149494958</v>
      </c>
      <c r="AT72" s="9">
        <v>833.6169007928648</v>
      </c>
      <c r="AU72" s="9">
        <v>51.23580568627695</v>
      </c>
      <c r="AV72" s="9">
        <f t="shared" si="17"/>
        <v>9376.931053978247</v>
      </c>
      <c r="AW72" s="8">
        <v>9376.931053978244</v>
      </c>
    </row>
    <row r="73" spans="1:49" ht="12">
      <c r="A73" s="18">
        <v>2044</v>
      </c>
      <c r="B73" s="9">
        <v>2761.4178700488396</v>
      </c>
      <c r="C73" s="9">
        <v>3129.9245546948328</v>
      </c>
      <c r="D73" s="9">
        <v>2391.2329592999345</v>
      </c>
      <c r="E73" s="9">
        <v>1909.377375506442</v>
      </c>
      <c r="G73" s="18">
        <v>2042</v>
      </c>
      <c r="H73" s="9">
        <f t="shared" si="10"/>
        <v>838.416817163201</v>
      </c>
      <c r="I73" s="9">
        <f t="shared" si="11"/>
        <v>1341.0017241091089</v>
      </c>
      <c r="J73" s="9">
        <f t="shared" si="12"/>
        <v>194.98246045476154</v>
      </c>
      <c r="K73" s="9">
        <f t="shared" si="13"/>
        <v>10.055893527398624</v>
      </c>
      <c r="L73" s="9">
        <f t="shared" si="16"/>
        <v>2384.45689525447</v>
      </c>
      <c r="N73" s="18">
        <v>2042</v>
      </c>
      <c r="O73" s="10">
        <f t="shared" si="14"/>
        <v>0.22642928316284153</v>
      </c>
      <c r="P73" s="10">
        <f t="shared" si="14"/>
        <v>0.27546427850658234</v>
      </c>
      <c r="Q73" s="10">
        <f t="shared" si="14"/>
        <v>0.2316311382750056</v>
      </c>
      <c r="R73" s="10">
        <f t="shared" si="14"/>
        <v>0.1943078906909793</v>
      </c>
      <c r="S73" s="10">
        <f t="shared" si="2"/>
        <v>0.2519380020961492</v>
      </c>
      <c r="U73" s="8">
        <v>2024</v>
      </c>
      <c r="V73" s="19"/>
      <c r="W73" s="19"/>
      <c r="X73" s="19"/>
      <c r="Y73" s="19"/>
      <c r="Z73" s="19"/>
      <c r="AB73" s="8">
        <v>2024</v>
      </c>
      <c r="AC73" s="19"/>
      <c r="AD73" s="19"/>
      <c r="AE73" s="19"/>
      <c r="AF73" s="19"/>
      <c r="AG73" s="19"/>
      <c r="AI73" s="8">
        <v>2024</v>
      </c>
      <c r="AJ73" s="19"/>
      <c r="AK73" s="19"/>
      <c r="AL73" s="19"/>
      <c r="AM73" s="19"/>
      <c r="AN73" s="19"/>
      <c r="AQ73" s="18">
        <v>2042</v>
      </c>
      <c r="AR73" s="9">
        <v>3702.77556618079</v>
      </c>
      <c r="AS73" s="9">
        <v>4868.151077080816</v>
      </c>
      <c r="AT73" s="9">
        <v>841.7800037889004</v>
      </c>
      <c r="AU73" s="9">
        <v>51.75236832451223</v>
      </c>
      <c r="AV73" s="9">
        <f t="shared" si="17"/>
        <v>9464.45901537502</v>
      </c>
      <c r="AW73" s="8">
        <v>9464.459015375018</v>
      </c>
    </row>
    <row r="74" spans="1:49" ht="12">
      <c r="A74" s="18">
        <v>2045</v>
      </c>
      <c r="B74" s="9">
        <v>2776.80627460762</v>
      </c>
      <c r="C74" s="9">
        <v>3157.9380390152946</v>
      </c>
      <c r="D74" s="9">
        <v>2393.9581127894353</v>
      </c>
      <c r="E74" s="9">
        <v>1895.6363851345168</v>
      </c>
      <c r="G74" s="18">
        <v>2043</v>
      </c>
      <c r="H74" s="9">
        <f t="shared" si="10"/>
        <v>834.5526573378341</v>
      </c>
      <c r="I74" s="9">
        <f t="shared" si="11"/>
        <v>1348.5105695882894</v>
      </c>
      <c r="J74" s="9">
        <f t="shared" si="12"/>
        <v>195.48284807416263</v>
      </c>
      <c r="K74" s="9">
        <f t="shared" si="13"/>
        <v>9.520830386469068</v>
      </c>
      <c r="L74" s="9">
        <f t="shared" si="16"/>
        <v>2388.0669053867555</v>
      </c>
      <c r="N74" s="18">
        <v>2043</v>
      </c>
      <c r="O74" s="10">
        <f t="shared" si="14"/>
        <v>0.2233163865557034</v>
      </c>
      <c r="P74" s="10">
        <f t="shared" si="14"/>
        <v>0.27451746987604037</v>
      </c>
      <c r="Q74" s="10">
        <f t="shared" si="14"/>
        <v>0.2300062608162461</v>
      </c>
      <c r="R74" s="10">
        <f t="shared" si="14"/>
        <v>0.1821598547353243</v>
      </c>
      <c r="S74" s="10">
        <f t="shared" si="2"/>
        <v>0.2500188002112765</v>
      </c>
      <c r="U74" s="8">
        <v>2025</v>
      </c>
      <c r="V74" s="19"/>
      <c r="W74" s="19"/>
      <c r="X74" s="19"/>
      <c r="Y74" s="19"/>
      <c r="Z74" s="19"/>
      <c r="AB74" s="8">
        <v>2025</v>
      </c>
      <c r="AC74" s="19"/>
      <c r="AD74" s="19"/>
      <c r="AE74" s="19"/>
      <c r="AF74" s="19"/>
      <c r="AG74" s="19"/>
      <c r="AI74" s="8">
        <v>2025</v>
      </c>
      <c r="AJ74" s="19"/>
      <c r="AK74" s="19"/>
      <c r="AL74" s="19"/>
      <c r="AM74" s="19"/>
      <c r="AN74" s="19"/>
      <c r="AQ74" s="18">
        <v>2043</v>
      </c>
      <c r="AR74" s="9">
        <v>3737.0865175165536</v>
      </c>
      <c r="AS74" s="9">
        <v>4912.294180028745</v>
      </c>
      <c r="AT74" s="9">
        <v>849.9022912699559</v>
      </c>
      <c r="AU74" s="9">
        <v>52.266348149556336</v>
      </c>
      <c r="AV74" s="9">
        <f t="shared" si="17"/>
        <v>9551.549336964812</v>
      </c>
      <c r="AW74" s="8">
        <v>9551.54933696481</v>
      </c>
    </row>
    <row r="75" spans="1:49" ht="12">
      <c r="A75" s="18">
        <v>2046</v>
      </c>
      <c r="B75" s="9">
        <v>2791.9056308024683</v>
      </c>
      <c r="C75" s="9">
        <v>3185.811455914154</v>
      </c>
      <c r="D75" s="9">
        <v>2396.245402191639</v>
      </c>
      <c r="E75" s="9">
        <v>1881.2645706719477</v>
      </c>
      <c r="G75" s="18">
        <v>2044</v>
      </c>
      <c r="H75" s="9">
        <f t="shared" si="10"/>
        <v>830.4371076683277</v>
      </c>
      <c r="I75" s="9">
        <f t="shared" si="11"/>
        <v>1355.8754436364557</v>
      </c>
      <c r="J75" s="9">
        <f t="shared" si="12"/>
        <v>195.94756535362592</v>
      </c>
      <c r="K75" s="9">
        <f t="shared" si="13"/>
        <v>8.972842641524922</v>
      </c>
      <c r="L75" s="9">
        <f t="shared" si="16"/>
        <v>2391.2329592999345</v>
      </c>
      <c r="N75" s="18">
        <v>2044</v>
      </c>
      <c r="O75" s="10">
        <f t="shared" si="14"/>
        <v>0.2202034899485653</v>
      </c>
      <c r="P75" s="10">
        <f t="shared" si="14"/>
        <v>0.27357066124549834</v>
      </c>
      <c r="Q75" s="10">
        <f t="shared" si="14"/>
        <v>0.22838138335748662</v>
      </c>
      <c r="R75" s="10">
        <f t="shared" si="14"/>
        <v>0.1700118187796693</v>
      </c>
      <c r="S75" s="10">
        <f t="shared" si="2"/>
        <v>0.2480994288932448</v>
      </c>
      <c r="U75" s="8">
        <v>2026</v>
      </c>
      <c r="V75" s="19"/>
      <c r="W75" s="19"/>
      <c r="X75" s="19"/>
      <c r="Y75" s="19"/>
      <c r="Z75" s="19"/>
      <c r="AB75" s="8">
        <v>2026</v>
      </c>
      <c r="AC75" s="19"/>
      <c r="AD75" s="19"/>
      <c r="AE75" s="19"/>
      <c r="AF75" s="19"/>
      <c r="AG75" s="19"/>
      <c r="AI75" s="8">
        <v>2026</v>
      </c>
      <c r="AJ75" s="19"/>
      <c r="AK75" s="19"/>
      <c r="AL75" s="19"/>
      <c r="AM75" s="19"/>
      <c r="AN75" s="19"/>
      <c r="AQ75" s="18">
        <v>2044</v>
      </c>
      <c r="AR75" s="9">
        <v>3771.225914095637</v>
      </c>
      <c r="AS75" s="9">
        <v>4956.2165674619355</v>
      </c>
      <c r="AT75" s="9">
        <v>857.9839673136061</v>
      </c>
      <c r="AU75" s="9">
        <v>52.77775807547522</v>
      </c>
      <c r="AV75" s="9">
        <f t="shared" si="17"/>
        <v>9638.204206946655</v>
      </c>
      <c r="AW75" s="8">
        <v>9638.204206946655</v>
      </c>
    </row>
    <row r="76" spans="1:49" ht="12">
      <c r="A76" s="18">
        <v>2047</v>
      </c>
      <c r="B76" s="9">
        <v>2806.717797942349</v>
      </c>
      <c r="C76" s="9">
        <v>3213.5455057285185</v>
      </c>
      <c r="D76" s="9">
        <v>2398.097844502073</v>
      </c>
      <c r="E76" s="9">
        <v>1866.2664502137295</v>
      </c>
      <c r="G76" s="18">
        <v>2045</v>
      </c>
      <c r="H76" s="9">
        <f t="shared" si="10"/>
        <v>826.0719564659613</v>
      </c>
      <c r="I76" s="9">
        <f t="shared" si="11"/>
        <v>1363.0972740412399</v>
      </c>
      <c r="J76" s="9">
        <f t="shared" si="12"/>
        <v>196.37685630351731</v>
      </c>
      <c r="K76" s="9">
        <f t="shared" si="13"/>
        <v>8.412025978717102</v>
      </c>
      <c r="L76" s="9">
        <f t="shared" si="16"/>
        <v>2393.9581127894353</v>
      </c>
      <c r="N76" s="18">
        <v>2045</v>
      </c>
      <c r="O76" s="10">
        <f t="shared" si="14"/>
        <v>0.2170905933414272</v>
      </c>
      <c r="P76" s="10">
        <f t="shared" si="14"/>
        <v>0.27262385261495636</v>
      </c>
      <c r="Q76" s="10">
        <f t="shared" si="14"/>
        <v>0.22675650589872715</v>
      </c>
      <c r="R76" s="10">
        <f t="shared" si="14"/>
        <v>0.15786378282401436</v>
      </c>
      <c r="S76" s="10">
        <f t="shared" si="2"/>
        <v>0.2461798939485598</v>
      </c>
      <c r="U76" s="8">
        <v>2027</v>
      </c>
      <c r="V76" s="19"/>
      <c r="W76" s="19"/>
      <c r="X76" s="19"/>
      <c r="Y76" s="19"/>
      <c r="Z76" s="19"/>
      <c r="AB76" s="8">
        <v>2027</v>
      </c>
      <c r="AC76" s="19"/>
      <c r="AD76" s="19"/>
      <c r="AE76" s="19"/>
      <c r="AF76" s="19"/>
      <c r="AG76" s="19"/>
      <c r="AI76" s="8">
        <v>2027</v>
      </c>
      <c r="AJ76" s="19"/>
      <c r="AK76" s="19"/>
      <c r="AL76" s="19"/>
      <c r="AM76" s="19"/>
      <c r="AN76" s="19"/>
      <c r="AQ76" s="18">
        <v>2045</v>
      </c>
      <c r="AR76" s="9">
        <v>3805.194613691826</v>
      </c>
      <c r="AS76" s="9">
        <v>4999.919342957958</v>
      </c>
      <c r="AT76" s="9">
        <v>866.0252349770382</v>
      </c>
      <c r="AU76" s="9">
        <v>53.28661095176453</v>
      </c>
      <c r="AV76" s="9">
        <f t="shared" si="17"/>
        <v>9724.425802578588</v>
      </c>
      <c r="AW76" s="8">
        <v>9724.425802578588</v>
      </c>
    </row>
    <row r="77" spans="1:49" ht="12">
      <c r="A77" s="18">
        <v>2048</v>
      </c>
      <c r="B77" s="9">
        <v>2821.244623969345</v>
      </c>
      <c r="C77" s="9">
        <v>3241.1408852938116</v>
      </c>
      <c r="D77" s="9">
        <v>2399.5184374929095</v>
      </c>
      <c r="E77" s="9">
        <v>1850.646512444508</v>
      </c>
      <c r="G77" s="18">
        <v>2046</v>
      </c>
      <c r="H77" s="9">
        <f t="shared" si="10"/>
        <v>821.4589804436478</v>
      </c>
      <c r="I77" s="9">
        <f t="shared" si="11"/>
        <v>1370.1769829116843</v>
      </c>
      <c r="J77" s="9">
        <f t="shared" si="12"/>
        <v>196.77096338585736</v>
      </c>
      <c r="K77" s="9">
        <f t="shared" si="13"/>
        <v>7.838475450450101</v>
      </c>
      <c r="L77" s="9">
        <f t="shared" si="16"/>
        <v>2396.245402191639</v>
      </c>
      <c r="N77" s="18">
        <v>2046</v>
      </c>
      <c r="O77" s="10">
        <f t="shared" si="14"/>
        <v>0.21397769673428907</v>
      </c>
      <c r="P77" s="10">
        <f t="shared" si="14"/>
        <v>0.2716770439844144</v>
      </c>
      <c r="Q77" s="10">
        <f t="shared" si="14"/>
        <v>0.22513162843996765</v>
      </c>
      <c r="R77" s="10">
        <f t="shared" si="14"/>
        <v>0.14571574686835942</v>
      </c>
      <c r="S77" s="10">
        <f t="shared" si="2"/>
        <v>0.24426020092721965</v>
      </c>
      <c r="U77" s="8">
        <v>2028</v>
      </c>
      <c r="V77" s="19"/>
      <c r="W77" s="19"/>
      <c r="X77" s="19"/>
      <c r="Y77" s="19"/>
      <c r="Z77" s="19"/>
      <c r="AB77" s="8">
        <v>2028</v>
      </c>
      <c r="AC77" s="19"/>
      <c r="AD77" s="19"/>
      <c r="AE77" s="19"/>
      <c r="AF77" s="19"/>
      <c r="AG77" s="19"/>
      <c r="AI77" s="8">
        <v>2028</v>
      </c>
      <c r="AJ77" s="19"/>
      <c r="AK77" s="19"/>
      <c r="AL77" s="19"/>
      <c r="AM77" s="19"/>
      <c r="AN77" s="19"/>
      <c r="AQ77" s="18">
        <v>2046</v>
      </c>
      <c r="AR77" s="9">
        <v>3838.993469790033</v>
      </c>
      <c r="AS77" s="9">
        <v>5043.4036045765015</v>
      </c>
      <c r="AT77" s="9">
        <v>874.0262963021529</v>
      </c>
      <c r="AU77" s="9">
        <v>53.79291956367236</v>
      </c>
      <c r="AV77" s="9">
        <f t="shared" si="17"/>
        <v>9810.216290232358</v>
      </c>
      <c r="AW77" s="8">
        <v>9810.216290232358</v>
      </c>
    </row>
    <row r="78" spans="1:49" ht="12">
      <c r="A78" s="18">
        <v>2049</v>
      </c>
      <c r="B78" s="9">
        <v>2835.4879455258456</v>
      </c>
      <c r="C78" s="9">
        <v>3268.598287961279</v>
      </c>
      <c r="D78" s="9">
        <v>2400.5101598297797</v>
      </c>
      <c r="E78" s="9">
        <v>1834.4092168197346</v>
      </c>
      <c r="G78" s="18">
        <v>2047</v>
      </c>
      <c r="H78" s="9">
        <f t="shared" si="10"/>
        <v>816.5999447872096</v>
      </c>
      <c r="I78" s="9">
        <f t="shared" si="11"/>
        <v>1377.1154867118312</v>
      </c>
      <c r="J78" s="9">
        <f t="shared" si="12"/>
        <v>197.13012752370486</v>
      </c>
      <c r="K78" s="9">
        <f t="shared" si="13"/>
        <v>7.25228547932733</v>
      </c>
      <c r="L78" s="9">
        <f t="shared" si="16"/>
        <v>2398.097844502073</v>
      </c>
      <c r="N78" s="18">
        <v>2047</v>
      </c>
      <c r="O78" s="10">
        <f t="shared" si="14"/>
        <v>0.21086480012715098</v>
      </c>
      <c r="P78" s="10">
        <f t="shared" si="14"/>
        <v>0.27073023535387236</v>
      </c>
      <c r="Q78" s="10">
        <f t="shared" si="14"/>
        <v>0.22350675098120815</v>
      </c>
      <c r="R78" s="10">
        <f t="shared" si="14"/>
        <v>0.13356771091270436</v>
      </c>
      <c r="S78" s="10">
        <f t="shared" si="2"/>
        <v>0.24234035513671856</v>
      </c>
      <c r="U78" s="8">
        <v>2029</v>
      </c>
      <c r="V78" s="19"/>
      <c r="W78" s="19"/>
      <c r="X78" s="19"/>
      <c r="Y78" s="19"/>
      <c r="Z78" s="19"/>
      <c r="AB78" s="8">
        <v>2029</v>
      </c>
      <c r="AC78" s="19"/>
      <c r="AD78" s="19"/>
      <c r="AE78" s="19"/>
      <c r="AF78" s="19"/>
      <c r="AG78" s="19"/>
      <c r="AI78" s="8">
        <v>2029</v>
      </c>
      <c r="AJ78" s="19"/>
      <c r="AK78" s="19"/>
      <c r="AL78" s="19"/>
      <c r="AM78" s="19"/>
      <c r="AN78" s="19"/>
      <c r="AQ78" s="18">
        <v>2047</v>
      </c>
      <c r="AR78" s="9">
        <v>3872.623331607749</v>
      </c>
      <c r="AS78" s="9">
        <v>5086.670444886952</v>
      </c>
      <c r="AT78" s="9">
        <v>881.9873523206421</v>
      </c>
      <c r="AU78" s="9">
        <v>54.29669663252068</v>
      </c>
      <c r="AV78" s="9">
        <f t="shared" si="17"/>
        <v>9895.577825447865</v>
      </c>
      <c r="AW78" s="8">
        <v>9895.577825447866</v>
      </c>
    </row>
    <row r="79" spans="1:49" ht="12">
      <c r="A79" s="18">
        <v>2050</v>
      </c>
      <c r="B79" s="9">
        <v>2849.4495880213435</v>
      </c>
      <c r="C79" s="9">
        <v>3295.9184036154084</v>
      </c>
      <c r="D79" s="9">
        <v>2401.0759711878877</v>
      </c>
      <c r="E79" s="9">
        <v>1817.5589937457366</v>
      </c>
      <c r="G79" s="18">
        <v>2048</v>
      </c>
      <c r="H79" s="9">
        <f t="shared" si="10"/>
        <v>811.4966032262306</v>
      </c>
      <c r="I79" s="9">
        <f t="shared" si="11"/>
        <v>1383.9136962941216</v>
      </c>
      <c r="J79" s="9">
        <f t="shared" si="12"/>
        <v>197.45458811048465</v>
      </c>
      <c r="K79" s="9">
        <f t="shared" si="13"/>
        <v>6.653549862072803</v>
      </c>
      <c r="L79" s="9">
        <f t="shared" si="16"/>
        <v>2399.5184374929095</v>
      </c>
      <c r="N79" s="18">
        <v>2048</v>
      </c>
      <c r="O79" s="10">
        <f t="shared" si="14"/>
        <v>0.20775190352001285</v>
      </c>
      <c r="P79" s="10">
        <f t="shared" si="14"/>
        <v>0.2697834267233304</v>
      </c>
      <c r="Q79" s="10">
        <f t="shared" si="14"/>
        <v>0.22188187352244867</v>
      </c>
      <c r="R79" s="10">
        <f t="shared" si="14"/>
        <v>0.12141967495704942</v>
      </c>
      <c r="S79" s="10">
        <f t="shared" si="2"/>
        <v>0.24042036165514405</v>
      </c>
      <c r="U79" s="8">
        <v>2030</v>
      </c>
      <c r="V79" s="19"/>
      <c r="W79" s="19"/>
      <c r="X79" s="19"/>
      <c r="Y79" s="19"/>
      <c r="Z79" s="19"/>
      <c r="AB79" s="8">
        <v>2030</v>
      </c>
      <c r="AC79" s="19"/>
      <c r="AD79" s="19"/>
      <c r="AE79" s="19"/>
      <c r="AF79" s="19"/>
      <c r="AG79" s="19"/>
      <c r="AI79" s="8">
        <v>2030</v>
      </c>
      <c r="AJ79" s="19"/>
      <c r="AK79" s="19"/>
      <c r="AL79" s="19"/>
      <c r="AM79" s="19"/>
      <c r="AN79" s="19"/>
      <c r="AQ79" s="18">
        <v>2048</v>
      </c>
      <c r="AR79" s="9">
        <v>3906.0850441163766</v>
      </c>
      <c r="AS79" s="9">
        <v>5129.72095099585</v>
      </c>
      <c r="AT79" s="9">
        <v>889.9086030590389</v>
      </c>
      <c r="AU79" s="9">
        <v>54.79795481602473</v>
      </c>
      <c r="AV79" s="9">
        <f t="shared" si="17"/>
        <v>9980.512552987291</v>
      </c>
      <c r="AW79" s="8">
        <v>9980.512552987293</v>
      </c>
    </row>
    <row r="80" spans="7:49" ht="12">
      <c r="G80" s="18">
        <v>2049</v>
      </c>
      <c r="H80" s="9">
        <f t="shared" si="10"/>
        <v>806.1506981044907</v>
      </c>
      <c r="I80" s="9">
        <f t="shared" si="11"/>
        <v>1390.5725169325983</v>
      </c>
      <c r="J80" s="9">
        <f t="shared" si="12"/>
        <v>197.7445830192609</v>
      </c>
      <c r="K80" s="9">
        <f t="shared" si="13"/>
        <v>6.04236177342936</v>
      </c>
      <c r="L80" s="9">
        <f t="shared" si="16"/>
        <v>2400.5101598297797</v>
      </c>
      <c r="N80" s="18">
        <v>2049</v>
      </c>
      <c r="O80" s="10">
        <f t="shared" si="14"/>
        <v>0.20463900691287473</v>
      </c>
      <c r="P80" s="10">
        <f t="shared" si="14"/>
        <v>0.26883661809278836</v>
      </c>
      <c r="Q80" s="10">
        <f t="shared" si="14"/>
        <v>0.2202569960636892</v>
      </c>
      <c r="R80" s="10">
        <f t="shared" si="14"/>
        <v>0.10927163900139447</v>
      </c>
      <c r="S80" s="10">
        <f t="shared" si="2"/>
        <v>0.23850022534343304</v>
      </c>
      <c r="U80" s="8">
        <v>2031</v>
      </c>
      <c r="V80" s="19"/>
      <c r="W80" s="19"/>
      <c r="X80" s="19"/>
      <c r="Y80" s="19"/>
      <c r="Z80" s="19"/>
      <c r="AB80" s="8">
        <v>2031</v>
      </c>
      <c r="AC80" s="19"/>
      <c r="AD80" s="19"/>
      <c r="AE80" s="19"/>
      <c r="AF80" s="19"/>
      <c r="AG80" s="19"/>
      <c r="AI80" s="8">
        <v>2031</v>
      </c>
      <c r="AJ80" s="19"/>
      <c r="AK80" s="19"/>
      <c r="AL80" s="19"/>
      <c r="AM80" s="19"/>
      <c r="AN80" s="19"/>
      <c r="AQ80" s="18">
        <v>2049</v>
      </c>
      <c r="AR80" s="9">
        <v>3939.3794480624615</v>
      </c>
      <c r="AS80" s="9">
        <v>5172.5562045742045</v>
      </c>
      <c r="AT80" s="9">
        <v>897.7902475437436</v>
      </c>
      <c r="AU80" s="9">
        <v>55.29670670861128</v>
      </c>
      <c r="AV80" s="9">
        <f t="shared" si="17"/>
        <v>10065.022606889022</v>
      </c>
      <c r="AW80" s="8">
        <v>10065.02260688902</v>
      </c>
    </row>
    <row r="81" spans="7:49" ht="12">
      <c r="G81" s="18">
        <v>2050</v>
      </c>
      <c r="H81" s="9">
        <f t="shared" si="10"/>
        <v>800.563960449979</v>
      </c>
      <c r="I81" s="9">
        <f t="shared" si="11"/>
        <v>1397.0928483559194</v>
      </c>
      <c r="J81" s="9">
        <f t="shared" si="12"/>
        <v>198.00034861195593</v>
      </c>
      <c r="K81" s="9">
        <f t="shared" si="13"/>
        <v>5.418813770033556</v>
      </c>
      <c r="L81" s="9">
        <f t="shared" si="16"/>
        <v>2401.0759711878877</v>
      </c>
      <c r="N81" s="18">
        <v>2050</v>
      </c>
      <c r="O81" s="10">
        <f>IF($F$3="Frozen efficiency",O85,IF($F$3="CEC trends",O86,IF($F$3="Baseline",O87,IF($F$3="High efficiency",O88,"Error"))))</f>
        <v>0.20152611030573664</v>
      </c>
      <c r="P81" s="10">
        <f>IF($F$3="Frozen efficiency",P85,IF($F$3="CEC trends",P86,IF($F$3="Baseline",P87,IF($F$3="High efficiency",P88,"Error"))))</f>
        <v>0.2678898094622464</v>
      </c>
      <c r="Q81" s="10">
        <f>IF($F$3="Frozen efficiency",Q85,IF($F$3="CEC trends",Q86,IF($F$3="Baseline",Q87,IF($F$3="High efficiency",Q88,"Error"))))</f>
        <v>0.2186321186049297</v>
      </c>
      <c r="R81" s="10">
        <f>IF($F$3="Frozen efficiency",R85,IF($F$3="CEC trends",R86,IF($F$3="Baseline",R87,IF($F$3="High efficiency",R88,"Error"))))</f>
        <v>0.09712360304573943</v>
      </c>
      <c r="S81" s="10">
        <f t="shared" si="2"/>
        <v>0.2365799508568512</v>
      </c>
      <c r="U81" s="8">
        <v>2032</v>
      </c>
      <c r="V81" s="19"/>
      <c r="W81" s="19"/>
      <c r="X81" s="19"/>
      <c r="Y81" s="19"/>
      <c r="Z81" s="19"/>
      <c r="AB81" s="8">
        <v>2032</v>
      </c>
      <c r="AC81" s="19"/>
      <c r="AD81" s="19"/>
      <c r="AE81" s="19"/>
      <c r="AF81" s="19"/>
      <c r="AG81" s="19"/>
      <c r="AI81" s="8">
        <v>2032</v>
      </c>
      <c r="AJ81" s="19"/>
      <c r="AK81" s="19"/>
      <c r="AL81" s="19"/>
      <c r="AM81" s="19"/>
      <c r="AN81" s="19"/>
      <c r="AQ81" s="18">
        <v>2050</v>
      </c>
      <c r="AR81" s="9">
        <v>3972.5073799888164</v>
      </c>
      <c r="AS81" s="9">
        <v>5215.177281884667</v>
      </c>
      <c r="AT81" s="9">
        <v>905.632483806025</v>
      </c>
      <c r="AU81" s="9">
        <v>55.79296484173489</v>
      </c>
      <c r="AV81" s="9">
        <f t="shared" si="17"/>
        <v>10149.110110521244</v>
      </c>
      <c r="AW81" s="8">
        <v>10149.110110521242</v>
      </c>
    </row>
    <row r="82" spans="21:40" ht="12">
      <c r="U82" s="8">
        <v>2033</v>
      </c>
      <c r="V82" s="19"/>
      <c r="W82" s="19"/>
      <c r="X82" s="19"/>
      <c r="Y82" s="19"/>
      <c r="Z82" s="19"/>
      <c r="AB82" s="8">
        <v>2033</v>
      </c>
      <c r="AC82" s="19"/>
      <c r="AD82" s="19"/>
      <c r="AE82" s="19"/>
      <c r="AF82" s="19"/>
      <c r="AG82" s="19"/>
      <c r="AI82" s="8">
        <v>2033</v>
      </c>
      <c r="AJ82" s="19"/>
      <c r="AK82" s="19"/>
      <c r="AL82" s="19"/>
      <c r="AM82" s="19"/>
      <c r="AN82" s="19"/>
    </row>
    <row r="83" spans="21:40" ht="12">
      <c r="U83" s="8">
        <v>2034</v>
      </c>
      <c r="V83" s="19"/>
      <c r="W83" s="19"/>
      <c r="X83" s="19"/>
      <c r="Y83" s="19"/>
      <c r="Z83" s="19"/>
      <c r="AB83" s="8">
        <v>2034</v>
      </c>
      <c r="AC83" s="19"/>
      <c r="AD83" s="19"/>
      <c r="AE83" s="19"/>
      <c r="AF83" s="19"/>
      <c r="AG83" s="19"/>
      <c r="AI83" s="8">
        <v>2034</v>
      </c>
      <c r="AJ83" s="19"/>
      <c r="AK83" s="19"/>
      <c r="AL83" s="19"/>
      <c r="AM83" s="19"/>
      <c r="AN83" s="19"/>
    </row>
    <row r="84" spans="7:40" ht="12">
      <c r="G84" s="18" t="s">
        <v>69</v>
      </c>
      <c r="N84" s="18" t="s">
        <v>64</v>
      </c>
      <c r="U84" s="8">
        <v>2035</v>
      </c>
      <c r="V84" s="19"/>
      <c r="W84" s="19"/>
      <c r="X84" s="19"/>
      <c r="Y84" s="19"/>
      <c r="Z84" s="19"/>
      <c r="AB84" s="8">
        <v>2035</v>
      </c>
      <c r="AC84" s="19"/>
      <c r="AD84" s="19"/>
      <c r="AE84" s="19"/>
      <c r="AF84" s="19"/>
      <c r="AG84" s="19"/>
      <c r="AI84" s="8">
        <v>2035</v>
      </c>
      <c r="AJ84" s="19"/>
      <c r="AK84" s="19"/>
      <c r="AL84" s="19"/>
      <c r="AM84" s="19"/>
      <c r="AN84" s="19"/>
    </row>
    <row r="85" spans="7:40" ht="12">
      <c r="G85" s="8">
        <v>2003</v>
      </c>
      <c r="H85" s="9">
        <v>799.1832163695814</v>
      </c>
      <c r="I85" s="9">
        <v>940.0093590256079</v>
      </c>
      <c r="J85" s="9">
        <v>148.6796907232494</v>
      </c>
      <c r="K85" s="9">
        <v>21.303452546358876</v>
      </c>
      <c r="L85" s="9">
        <f>SUM(H85:K85)</f>
        <v>1909.1757186647974</v>
      </c>
      <c r="N85" s="8" t="s">
        <v>65</v>
      </c>
      <c r="O85" s="10">
        <f>O35</f>
        <v>0.3447193542340898</v>
      </c>
      <c r="P85" s="10">
        <f>P35</f>
        <v>0.3114430064671782</v>
      </c>
      <c r="Q85" s="10">
        <f>Q35</f>
        <v>0.29337648170786607</v>
      </c>
      <c r="R85" s="10">
        <f>R35</f>
        <v>0.6559332570058687</v>
      </c>
      <c r="S85" s="10"/>
      <c r="U85" s="8">
        <v>2036</v>
      </c>
      <c r="V85" s="19"/>
      <c r="W85" s="19"/>
      <c r="X85" s="19"/>
      <c r="Y85" s="19"/>
      <c r="Z85" s="19"/>
      <c r="AB85" s="8">
        <v>2036</v>
      </c>
      <c r="AC85" s="19"/>
      <c r="AD85" s="19"/>
      <c r="AE85" s="19"/>
      <c r="AF85" s="19"/>
      <c r="AG85" s="19"/>
      <c r="AI85" s="8">
        <v>2036</v>
      </c>
      <c r="AJ85" s="19"/>
      <c r="AK85" s="19"/>
      <c r="AL85" s="19"/>
      <c r="AM85" s="19"/>
      <c r="AN85" s="19"/>
    </row>
    <row r="86" spans="7:40" ht="12">
      <c r="G86" s="8">
        <v>2013</v>
      </c>
      <c r="H86" s="9">
        <v>846.7216754811557</v>
      </c>
      <c r="I86" s="9">
        <v>1075.0558780892163</v>
      </c>
      <c r="J86" s="9">
        <v>168.1623776909189</v>
      </c>
      <c r="K86" s="9">
        <v>22.57030573760879</v>
      </c>
      <c r="L86" s="9">
        <f>SUM(H86:K86)</f>
        <v>2112.5102369988995</v>
      </c>
      <c r="N86" s="8" t="s">
        <v>66</v>
      </c>
      <c r="O86" s="10">
        <f>O34*(((H86/AR44)/O34)^0.1)^47</f>
        <v>0.24361827906632902</v>
      </c>
      <c r="P86" s="10">
        <f>P34*(((I86/AS44)/P34)^0.1)^47</f>
        <v>0.3093940896279645</v>
      </c>
      <c r="Q86" s="10">
        <f>Q34*(((J86/AT44)/Q34)^0.1)^47</f>
        <v>0.262274235692126</v>
      </c>
      <c r="R86" s="10">
        <f>R34*(((K86/AU44)/R34)^0.1)^47</f>
        <v>0.5485473254855129</v>
      </c>
      <c r="S86" s="10"/>
      <c r="U86" s="8">
        <v>2037</v>
      </c>
      <c r="V86" s="19"/>
      <c r="W86" s="19"/>
      <c r="X86" s="19"/>
      <c r="Y86" s="19"/>
      <c r="Z86" s="19"/>
      <c r="AB86" s="8">
        <v>2037</v>
      </c>
      <c r="AC86" s="19"/>
      <c r="AD86" s="19"/>
      <c r="AE86" s="19"/>
      <c r="AF86" s="19"/>
      <c r="AG86" s="19"/>
      <c r="AI86" s="8">
        <v>2037</v>
      </c>
      <c r="AJ86" s="19"/>
      <c r="AK86" s="19"/>
      <c r="AL86" s="19"/>
      <c r="AM86" s="19"/>
      <c r="AN86" s="19"/>
    </row>
    <row r="87" spans="14:40" ht="12">
      <c r="N87" s="8" t="s">
        <v>67</v>
      </c>
      <c r="O87" s="10">
        <f>O86*O92/O91</f>
        <v>0.20152611030573664</v>
      </c>
      <c r="P87" s="10">
        <f>P86*P92/P91</f>
        <v>0.2678898094622464</v>
      </c>
      <c r="Q87" s="10">
        <f>Q86*Q92/Q91</f>
        <v>0.2186321186049297</v>
      </c>
      <c r="R87" s="10">
        <f>R86*R92/R91</f>
        <v>0.09712360304573943</v>
      </c>
      <c r="S87" s="10"/>
      <c r="U87" s="8">
        <v>2038</v>
      </c>
      <c r="V87" s="19"/>
      <c r="W87" s="19"/>
      <c r="X87" s="19"/>
      <c r="Y87" s="19"/>
      <c r="Z87" s="19"/>
      <c r="AB87" s="8">
        <v>2038</v>
      </c>
      <c r="AC87" s="19"/>
      <c r="AD87" s="19"/>
      <c r="AE87" s="19"/>
      <c r="AF87" s="19"/>
      <c r="AG87" s="19"/>
      <c r="AI87" s="8">
        <v>2038</v>
      </c>
      <c r="AJ87" s="19"/>
      <c r="AK87" s="19"/>
      <c r="AL87" s="19"/>
      <c r="AM87" s="19"/>
      <c r="AN87" s="19"/>
    </row>
    <row r="88" spans="14:40" ht="12">
      <c r="N88" s="8" t="s">
        <v>68</v>
      </c>
      <c r="O88" s="10">
        <f>O86*O93/O91</f>
        <v>0.14330397984544563</v>
      </c>
      <c r="P88" s="10">
        <f>P86*P93/P91</f>
        <v>0.21148965579301948</v>
      </c>
      <c r="Q88" s="10">
        <f>Q86*Q93/Q91</f>
        <v>0.15615048182167873</v>
      </c>
      <c r="R88" s="10">
        <f>R86*R93/R91</f>
        <v>0.07011420335869263</v>
      </c>
      <c r="S88" s="10"/>
      <c r="U88" s="8">
        <v>2039</v>
      </c>
      <c r="V88" s="19"/>
      <c r="W88" s="19"/>
      <c r="X88" s="19"/>
      <c r="Y88" s="19"/>
      <c r="Z88" s="19"/>
      <c r="AB88" s="8">
        <v>2039</v>
      </c>
      <c r="AC88" s="19"/>
      <c r="AD88" s="19"/>
      <c r="AE88" s="19"/>
      <c r="AF88" s="19"/>
      <c r="AG88" s="19"/>
      <c r="AI88" s="8">
        <v>2039</v>
      </c>
      <c r="AJ88" s="19"/>
      <c r="AK88" s="19"/>
      <c r="AL88" s="19"/>
      <c r="AM88" s="19"/>
      <c r="AN88" s="19"/>
    </row>
    <row r="89" spans="21:40" ht="12">
      <c r="U89" s="8">
        <v>2040</v>
      </c>
      <c r="V89" s="19"/>
      <c r="W89" s="19"/>
      <c r="X89" s="19"/>
      <c r="Y89" s="19"/>
      <c r="Z89" s="19"/>
      <c r="AB89" s="8">
        <v>2040</v>
      </c>
      <c r="AC89" s="19"/>
      <c r="AD89" s="19"/>
      <c r="AE89" s="19"/>
      <c r="AF89" s="19"/>
      <c r="AG89" s="19"/>
      <c r="AI89" s="8">
        <v>2040</v>
      </c>
      <c r="AJ89" s="19"/>
      <c r="AK89" s="19"/>
      <c r="AL89" s="19"/>
      <c r="AM89" s="19"/>
      <c r="AN89" s="19"/>
    </row>
    <row r="90" spans="14:40" ht="12">
      <c r="N90" s="18" t="s">
        <v>70</v>
      </c>
      <c r="U90" s="8">
        <v>2041</v>
      </c>
      <c r="V90" s="19"/>
      <c r="W90" s="19"/>
      <c r="X90" s="19"/>
      <c r="Y90" s="19"/>
      <c r="Z90" s="19"/>
      <c r="AB90" s="8">
        <v>2041</v>
      </c>
      <c r="AC90" s="19"/>
      <c r="AD90" s="19"/>
      <c r="AE90" s="19"/>
      <c r="AF90" s="19"/>
      <c r="AG90" s="19"/>
      <c r="AI90" s="8">
        <v>2041</v>
      </c>
      <c r="AJ90" s="19"/>
      <c r="AK90" s="19"/>
      <c r="AL90" s="19"/>
      <c r="AM90" s="19"/>
      <c r="AN90" s="19"/>
    </row>
    <row r="91" spans="14:40" ht="12">
      <c r="N91" s="8" t="s">
        <v>66</v>
      </c>
      <c r="O91" s="10">
        <v>19.38936580362519</v>
      </c>
      <c r="P91" s="10">
        <v>15.40370494271753</v>
      </c>
      <c r="Q91" s="10">
        <v>19.426994052783158</v>
      </c>
      <c r="R91" s="10">
        <v>241.70170731647195</v>
      </c>
      <c r="S91" s="10"/>
      <c r="V91" s="19"/>
      <c r="W91" s="19"/>
      <c r="X91" s="19"/>
      <c r="Y91" s="19"/>
      <c r="Z91" s="19"/>
      <c r="AC91" s="19"/>
      <c r="AD91" s="19"/>
      <c r="AE91" s="19"/>
      <c r="AF91" s="19"/>
      <c r="AG91" s="19"/>
      <c r="AJ91" s="19"/>
      <c r="AK91" s="19"/>
      <c r="AL91" s="19"/>
      <c r="AM91" s="19"/>
      <c r="AN91" s="19"/>
    </row>
    <row r="92" spans="14:40" ht="12">
      <c r="N92" s="8" t="s">
        <v>67</v>
      </c>
      <c r="O92" s="10">
        <v>16.039286898647607</v>
      </c>
      <c r="P92" s="10">
        <v>13.337344572675024</v>
      </c>
      <c r="Q92" s="10">
        <v>16.19436562907832</v>
      </c>
      <c r="R92" s="10">
        <v>42.794740920676475</v>
      </c>
      <c r="S92" s="10"/>
      <c r="U92" s="8">
        <v>2043</v>
      </c>
      <c r="V92" s="19"/>
      <c r="W92" s="19"/>
      <c r="X92" s="19"/>
      <c r="Y92" s="19"/>
      <c r="Z92" s="19"/>
      <c r="AB92" s="8">
        <v>2043</v>
      </c>
      <c r="AC92" s="19"/>
      <c r="AD92" s="19"/>
      <c r="AE92" s="19"/>
      <c r="AF92" s="19"/>
      <c r="AG92" s="19"/>
      <c r="AI92" s="8">
        <v>2043</v>
      </c>
      <c r="AJ92" s="19"/>
      <c r="AK92" s="19"/>
      <c r="AL92" s="19"/>
      <c r="AM92" s="19"/>
      <c r="AN92" s="19"/>
    </row>
    <row r="93" spans="14:40" ht="12">
      <c r="N93" s="8" t="s">
        <v>68</v>
      </c>
      <c r="O93" s="10">
        <v>11.405438446522174</v>
      </c>
      <c r="P93" s="10">
        <v>10.529368095524585</v>
      </c>
      <c r="Q93" s="10">
        <v>11.566269457172039</v>
      </c>
      <c r="R93" s="10">
        <v>30.893820590467687</v>
      </c>
      <c r="S93" s="10"/>
      <c r="U93" s="8">
        <v>2044</v>
      </c>
      <c r="V93" s="19"/>
      <c r="W93" s="19"/>
      <c r="X93" s="19"/>
      <c r="Y93" s="19"/>
      <c r="Z93" s="19"/>
      <c r="AB93" s="8">
        <v>2044</v>
      </c>
      <c r="AC93" s="19"/>
      <c r="AD93" s="19"/>
      <c r="AE93" s="19"/>
      <c r="AF93" s="19"/>
      <c r="AG93" s="19"/>
      <c r="AI93" s="8">
        <v>2044</v>
      </c>
      <c r="AJ93" s="19"/>
      <c r="AK93" s="19"/>
      <c r="AL93" s="19"/>
      <c r="AM93" s="19"/>
      <c r="AN93" s="19"/>
    </row>
    <row r="94" spans="21:40" ht="12">
      <c r="U94" s="8">
        <v>2045</v>
      </c>
      <c r="V94" s="19"/>
      <c r="W94" s="19"/>
      <c r="X94" s="19"/>
      <c r="Y94" s="19"/>
      <c r="Z94" s="19"/>
      <c r="AB94" s="8">
        <v>2045</v>
      </c>
      <c r="AC94" s="19"/>
      <c r="AD94" s="19"/>
      <c r="AE94" s="19"/>
      <c r="AF94" s="19"/>
      <c r="AG94" s="19"/>
      <c r="AI94" s="8">
        <v>2045</v>
      </c>
      <c r="AJ94" s="19"/>
      <c r="AK94" s="19"/>
      <c r="AL94" s="19"/>
      <c r="AM94" s="19"/>
      <c r="AN94" s="19"/>
    </row>
    <row r="95" spans="14:40" ht="12">
      <c r="N95" s="8" t="s">
        <v>72</v>
      </c>
      <c r="O95" s="10">
        <f>('[2]PG&amp;E'!$BD$293+'[2]SMUD'!$BD$293)/('[2]SMUD'!$BD$294+'[2]PG&amp;E'!$BD$294)</f>
        <v>11.405438446522174</v>
      </c>
      <c r="P95" s="10">
        <f>('[2]SCE'!$BD$293+'[2]LADWP'!$BD$293+'[2]BGP'!$BD$293)/('[2]BGP'!$BD$294+'[2]LADWP'!$BD$294+'[2]SCE'!$BD$294)</f>
        <v>10.529368095524585</v>
      </c>
      <c r="Q95" s="10">
        <f>'[2]SDGE'!$BD$293/'[2]SDGE'!$BD$294</f>
        <v>11.566269457172039</v>
      </c>
      <c r="R95" s="10">
        <f>'[2]OTHER'!$BD$293/'[2]OTHER'!$BD$294</f>
        <v>30.893820590467687</v>
      </c>
      <c r="S95" s="10"/>
      <c r="U95" s="8">
        <v>2046</v>
      </c>
      <c r="V95" s="19"/>
      <c r="W95" s="19"/>
      <c r="X95" s="19"/>
      <c r="Y95" s="19"/>
      <c r="Z95" s="19"/>
      <c r="AB95" s="8">
        <v>2046</v>
      </c>
      <c r="AC95" s="19"/>
      <c r="AD95" s="19"/>
      <c r="AE95" s="19"/>
      <c r="AF95" s="19"/>
      <c r="AG95" s="19"/>
      <c r="AI95" s="8">
        <v>2046</v>
      </c>
      <c r="AJ95" s="19"/>
      <c r="AK95" s="19"/>
      <c r="AL95" s="19"/>
      <c r="AM95" s="19"/>
      <c r="AN95" s="19"/>
    </row>
    <row r="96" spans="21:40" ht="12">
      <c r="U96" s="8">
        <v>2047</v>
      </c>
      <c r="V96" s="19"/>
      <c r="W96" s="19"/>
      <c r="X96" s="19"/>
      <c r="Y96" s="19"/>
      <c r="Z96" s="19"/>
      <c r="AB96" s="8">
        <v>2047</v>
      </c>
      <c r="AC96" s="19"/>
      <c r="AD96" s="19"/>
      <c r="AE96" s="19"/>
      <c r="AF96" s="19"/>
      <c r="AG96" s="19"/>
      <c r="AI96" s="8">
        <v>2047</v>
      </c>
      <c r="AJ96" s="19"/>
      <c r="AK96" s="19"/>
      <c r="AL96" s="19"/>
      <c r="AM96" s="19"/>
      <c r="AN96" s="19"/>
    </row>
    <row r="97" spans="21:40" ht="12">
      <c r="U97" s="8">
        <v>2048</v>
      </c>
      <c r="V97" s="19"/>
      <c r="W97" s="19"/>
      <c r="X97" s="19"/>
      <c r="Y97" s="19"/>
      <c r="Z97" s="19"/>
      <c r="AB97" s="8">
        <v>2048</v>
      </c>
      <c r="AC97" s="19"/>
      <c r="AD97" s="19"/>
      <c r="AE97" s="19"/>
      <c r="AF97" s="19"/>
      <c r="AG97" s="19"/>
      <c r="AI97" s="8">
        <v>2048</v>
      </c>
      <c r="AJ97" s="19"/>
      <c r="AK97" s="19"/>
      <c r="AL97" s="19"/>
      <c r="AM97" s="19"/>
      <c r="AN97" s="19"/>
    </row>
    <row r="98" spans="21:40" ht="12">
      <c r="U98" s="8">
        <v>2049</v>
      </c>
      <c r="V98" s="19"/>
      <c r="W98" s="19"/>
      <c r="X98" s="19"/>
      <c r="Y98" s="19"/>
      <c r="Z98" s="19"/>
      <c r="AB98" s="8">
        <v>2049</v>
      </c>
      <c r="AC98" s="19"/>
      <c r="AD98" s="19"/>
      <c r="AE98" s="19"/>
      <c r="AF98" s="19"/>
      <c r="AG98" s="19"/>
      <c r="AI98" s="8">
        <v>2049</v>
      </c>
      <c r="AJ98" s="19"/>
      <c r="AK98" s="19"/>
      <c r="AL98" s="19"/>
      <c r="AM98" s="19"/>
      <c r="AN98" s="19"/>
    </row>
    <row r="99" spans="21:40" ht="12">
      <c r="U99" s="8">
        <v>2050</v>
      </c>
      <c r="V99" s="19"/>
      <c r="W99" s="19"/>
      <c r="X99" s="19"/>
      <c r="Y99" s="19"/>
      <c r="Z99" s="19"/>
      <c r="AB99" s="8">
        <v>2050</v>
      </c>
      <c r="AC99" s="19"/>
      <c r="AD99" s="19"/>
      <c r="AE99" s="19"/>
      <c r="AF99" s="19"/>
      <c r="AG99" s="19"/>
      <c r="AI99" s="8">
        <v>2050</v>
      </c>
      <c r="AJ99" s="19"/>
      <c r="AK99" s="19"/>
      <c r="AL99" s="19"/>
      <c r="AM99" s="19"/>
      <c r="AN99" s="19"/>
    </row>
  </sheetData>
  <mergeCells count="10">
    <mergeCell ref="H27:L27"/>
    <mergeCell ref="O27:R27"/>
    <mergeCell ref="AR27:AV27"/>
    <mergeCell ref="V27:Z27"/>
    <mergeCell ref="AC27:AG27"/>
    <mergeCell ref="AJ27:AN27"/>
    <mergeCell ref="B27:B28"/>
    <mergeCell ref="C27:C28"/>
    <mergeCell ref="D27:D28"/>
    <mergeCell ref="E27:E28"/>
  </mergeCells>
  <dataValidations count="1">
    <dataValidation type="list" allowBlank="1" showInputMessage="1" showErrorMessage="1" sqref="F3">
      <formula1>"Frozen efficiency, CEC trends, Baseline, High efficiency"</formula1>
    </dataValidation>
  </dataValidations>
  <printOptions/>
  <pageMargins left="0.75" right="0.75" top="1" bottom="1" header="0.5" footer="0.5"/>
  <pageSetup horizontalDpi="600" verticalDpi="600" orientation="portrait"/>
  <drawing r:id="rId3"/>
  <legacyDrawing r:id="rId2"/>
</worksheet>
</file>

<file path=xl/worksheets/sheet8.xml><?xml version="1.0" encoding="utf-8"?>
<worksheet xmlns="http://schemas.openxmlformats.org/spreadsheetml/2006/main" xmlns:r="http://schemas.openxmlformats.org/officeDocument/2006/relationships">
  <dimension ref="A1:AF80"/>
  <sheetViews>
    <sheetView zoomScale="85" zoomScaleNormal="85" workbookViewId="0" topLeftCell="A1">
      <selection activeCell="N52" sqref="N52"/>
    </sheetView>
  </sheetViews>
  <sheetFormatPr defaultColWidth="11.421875" defaultRowHeight="12.75"/>
  <cols>
    <col min="1" max="22" width="8.8515625" style="14" customWidth="1"/>
    <col min="23" max="26" width="9.00390625" style="14" bestFit="1" customWidth="1"/>
    <col min="27" max="27" width="9.28125" style="14" bestFit="1" customWidth="1"/>
    <col min="28" max="16384" width="8.8515625" style="14" customWidth="1"/>
  </cols>
  <sheetData>
    <row r="1" spans="1:5" s="8" customFormat="1" ht="15">
      <c r="A1" s="79" t="s">
        <v>93</v>
      </c>
      <c r="E1" s="8" t="s">
        <v>94</v>
      </c>
    </row>
    <row r="2" spans="7:10" s="8" customFormat="1" ht="12">
      <c r="G2" s="8" t="s">
        <v>117</v>
      </c>
      <c r="J2" s="21" t="s">
        <v>119</v>
      </c>
    </row>
    <row r="3" s="8" customFormat="1" ht="12"/>
    <row r="4" s="8" customFormat="1" ht="12"/>
    <row r="5" s="8" customFormat="1" ht="12"/>
    <row r="6" s="8" customFormat="1" ht="12"/>
    <row r="7" s="8" customFormat="1" ht="12"/>
    <row r="8" s="8" customFormat="1" ht="12"/>
    <row r="9" s="8" customFormat="1" ht="12"/>
    <row r="10" s="8" customFormat="1" ht="12"/>
    <row r="11" s="8" customFormat="1" ht="12"/>
    <row r="12" s="8" customFormat="1" ht="12"/>
    <row r="13" s="8" customFormat="1" ht="12"/>
    <row r="14" s="8" customFormat="1" ht="12"/>
    <row r="15" s="8" customFormat="1" ht="12"/>
    <row r="16" s="8" customFormat="1" ht="12"/>
    <row r="17" s="8" customFormat="1" ht="12"/>
    <row r="18" s="8" customFormat="1" ht="12"/>
    <row r="19" s="8" customFormat="1" ht="12"/>
    <row r="20" s="8" customFormat="1" ht="12"/>
    <row r="21" s="8" customFormat="1" ht="12"/>
    <row r="22" s="8" customFormat="1" ht="12"/>
    <row r="23" s="8" customFormat="1" ht="12"/>
    <row r="24" spans="1:27" ht="12">
      <c r="A24" s="4" t="s">
        <v>120</v>
      </c>
      <c r="B24" s="5"/>
      <c r="C24" s="5"/>
      <c r="D24" s="5"/>
      <c r="E24" s="5"/>
      <c r="H24" s="4" t="s">
        <v>118</v>
      </c>
      <c r="I24" s="5"/>
      <c r="J24" s="5"/>
      <c r="K24" s="5"/>
      <c r="L24" s="5"/>
      <c r="M24" s="20"/>
      <c r="O24" s="4" t="s">
        <v>112</v>
      </c>
      <c r="P24" s="5"/>
      <c r="Q24" s="5"/>
      <c r="R24" s="5"/>
      <c r="S24" s="5"/>
      <c r="V24" s="4" t="s">
        <v>110</v>
      </c>
      <c r="W24" s="5"/>
      <c r="X24" s="5"/>
      <c r="Z24" s="14" t="s">
        <v>111</v>
      </c>
      <c r="AA24" s="80" t="s">
        <v>67</v>
      </c>
    </row>
    <row r="25" spans="1:32" ht="12">
      <c r="A25" s="81"/>
      <c r="B25" s="66" t="s">
        <v>83</v>
      </c>
      <c r="C25" s="66" t="s">
        <v>49</v>
      </c>
      <c r="D25" s="66" t="s">
        <v>84</v>
      </c>
      <c r="E25" s="66" t="s">
        <v>97</v>
      </c>
      <c r="F25" s="66" t="s">
        <v>54</v>
      </c>
      <c r="G25" s="81"/>
      <c r="H25" s="81"/>
      <c r="I25" s="66" t="s">
        <v>83</v>
      </c>
      <c r="J25" s="66" t="s">
        <v>49</v>
      </c>
      <c r="K25" s="66" t="s">
        <v>84</v>
      </c>
      <c r="L25" s="66" t="s">
        <v>97</v>
      </c>
      <c r="M25" s="66" t="s">
        <v>54</v>
      </c>
      <c r="N25" s="81"/>
      <c r="O25" s="81"/>
      <c r="P25" s="60" t="s">
        <v>83</v>
      </c>
      <c r="Q25" s="61" t="s">
        <v>49</v>
      </c>
      <c r="R25" s="61" t="s">
        <v>84</v>
      </c>
      <c r="S25" s="62" t="s">
        <v>97</v>
      </c>
      <c r="T25" s="89" t="s">
        <v>54</v>
      </c>
      <c r="U25" s="81"/>
      <c r="W25" s="78" t="s">
        <v>83</v>
      </c>
      <c r="X25" s="78" t="s">
        <v>49</v>
      </c>
      <c r="Y25" s="78" t="s">
        <v>84</v>
      </c>
      <c r="Z25" s="78" t="s">
        <v>97</v>
      </c>
      <c r="AA25" s="78" t="s">
        <v>54</v>
      </c>
      <c r="AD25" s="81"/>
      <c r="AF25" s="81"/>
    </row>
    <row r="26" spans="1:32" ht="12">
      <c r="A26" s="84">
        <v>2000</v>
      </c>
      <c r="B26" s="85">
        <v>2146.781423624362</v>
      </c>
      <c r="C26" s="85">
        <v>4169.585260696737</v>
      </c>
      <c r="D26" s="85">
        <v>54.31265724494606</v>
      </c>
      <c r="E26" s="85">
        <v>21.127825</v>
      </c>
      <c r="F26" s="45">
        <f aca="true" t="shared" si="0" ref="F26:F70">SUM(B26:E26)</f>
        <v>6391.807166566045</v>
      </c>
      <c r="G26" s="83"/>
      <c r="H26" s="84">
        <v>2000</v>
      </c>
      <c r="I26" s="85">
        <v>2146.781423624362</v>
      </c>
      <c r="J26" s="85">
        <v>4169.585260696737</v>
      </c>
      <c r="K26" s="85">
        <v>54.31265724494606</v>
      </c>
      <c r="L26" s="85">
        <v>21.127825</v>
      </c>
      <c r="M26" s="45">
        <f aca="true" t="shared" si="1" ref="M26:M76">SUM(I26:L26)</f>
        <v>6391.807166566045</v>
      </c>
      <c r="N26" s="83"/>
      <c r="O26" s="84">
        <v>2000</v>
      </c>
      <c r="P26" s="92">
        <f>B26/W26</f>
        <v>0.006802499902942171</v>
      </c>
      <c r="Q26" s="86">
        <f>C26/X26</f>
        <v>0.015476008791087641</v>
      </c>
      <c r="R26" s="86">
        <f>D26/Y26</f>
        <v>0.0009778919075888132</v>
      </c>
      <c r="S26" s="93">
        <f>E26/Z26</f>
        <v>0.0013031018026510835</v>
      </c>
      <c r="T26" s="90">
        <f>F26/AA26</f>
        <v>0.009732278553038824</v>
      </c>
      <c r="U26" s="83"/>
      <c r="V26" s="82">
        <v>2000</v>
      </c>
      <c r="W26" s="83">
        <v>315587.1303571575</v>
      </c>
      <c r="X26" s="31">
        <v>269422.5182333786</v>
      </c>
      <c r="Y26" s="83">
        <v>55540.55292150306</v>
      </c>
      <c r="Z26" s="31">
        <v>16213.487662296753</v>
      </c>
      <c r="AA26" s="83">
        <f>SUM(W26:Z26)</f>
        <v>656763.6891743359</v>
      </c>
      <c r="AC26" s="83"/>
      <c r="AD26" s="83"/>
      <c r="AF26" s="83"/>
    </row>
    <row r="27" spans="1:32" ht="12">
      <c r="A27" s="84">
        <v>2001</v>
      </c>
      <c r="B27" s="85">
        <v>2174.3227953134055</v>
      </c>
      <c r="C27" s="85">
        <v>4214.516597915631</v>
      </c>
      <c r="D27" s="85">
        <v>45.48293127131709</v>
      </c>
      <c r="E27" s="85">
        <v>17.592003</v>
      </c>
      <c r="F27" s="45">
        <f t="shared" si="0"/>
        <v>6451.9143275003535</v>
      </c>
      <c r="G27" s="83"/>
      <c r="H27" s="84">
        <v>2001</v>
      </c>
      <c r="I27" s="85">
        <v>2174.3227953134055</v>
      </c>
      <c r="J27" s="85">
        <v>4214.516597915631</v>
      </c>
      <c r="K27" s="85">
        <v>45.48293127131709</v>
      </c>
      <c r="L27" s="85">
        <v>17.592003</v>
      </c>
      <c r="M27" s="45">
        <f t="shared" si="1"/>
        <v>6451.9143275003535</v>
      </c>
      <c r="N27" s="83"/>
      <c r="O27" s="84">
        <v>2001</v>
      </c>
      <c r="P27" s="92">
        <f aca="true" t="shared" si="2" ref="P27:P39">B27/W27</f>
        <v>0.00751949053956174</v>
      </c>
      <c r="Q27" s="86">
        <f aca="true" t="shared" si="3" ref="Q27:Q39">C27/X27</f>
        <v>0.01638907462082462</v>
      </c>
      <c r="R27" s="86">
        <f aca="true" t="shared" si="4" ref="R27:R39">D27/Y27</f>
        <v>0.0008728650833513962</v>
      </c>
      <c r="S27" s="93">
        <f aca="true" t="shared" si="5" ref="S27:S39">E27/Z27</f>
        <v>0.0011977001446802427</v>
      </c>
      <c r="T27" s="90">
        <f aca="true" t="shared" si="6" ref="T27:T76">F27/AA27</f>
        <v>0.0105232904374051</v>
      </c>
      <c r="U27" s="83"/>
      <c r="V27" s="82">
        <v>2001</v>
      </c>
      <c r="W27" s="83">
        <v>289158.25930943084</v>
      </c>
      <c r="X27" s="31">
        <v>257154.0306833734</v>
      </c>
      <c r="Y27" s="83">
        <v>52107.630536306686</v>
      </c>
      <c r="Z27" s="31">
        <v>14688.15302238829</v>
      </c>
      <c r="AA27" s="83">
        <f aca="true" t="shared" si="7" ref="AA27:AA76">SUM(W27:Z27)</f>
        <v>613108.0735514992</v>
      </c>
      <c r="AC27" s="83"/>
      <c r="AD27" s="83"/>
      <c r="AF27" s="83"/>
    </row>
    <row r="28" spans="1:32" ht="12">
      <c r="A28" s="84">
        <v>2002</v>
      </c>
      <c r="B28" s="85">
        <v>2166.8808491871796</v>
      </c>
      <c r="C28" s="85">
        <v>4103.341976806819</v>
      </c>
      <c r="D28" s="85">
        <v>41.18373565037913</v>
      </c>
      <c r="E28" s="85">
        <v>17.53840803147353</v>
      </c>
      <c r="F28" s="45">
        <f t="shared" si="0"/>
        <v>6328.944969675851</v>
      </c>
      <c r="G28" s="83"/>
      <c r="H28" s="84">
        <v>2002</v>
      </c>
      <c r="I28" s="85">
        <v>2166.8808491871796</v>
      </c>
      <c r="J28" s="85">
        <v>4103.341976806819</v>
      </c>
      <c r="K28" s="85">
        <v>41.18373565037913</v>
      </c>
      <c r="L28" s="85">
        <v>17.53840803147353</v>
      </c>
      <c r="M28" s="45">
        <f t="shared" si="1"/>
        <v>6328.944969675851</v>
      </c>
      <c r="N28" s="83"/>
      <c r="O28" s="84">
        <v>2002</v>
      </c>
      <c r="P28" s="92">
        <f t="shared" si="2"/>
        <v>0.008817723207498825</v>
      </c>
      <c r="Q28" s="86">
        <f t="shared" si="3"/>
        <v>0.01749918047241911</v>
      </c>
      <c r="R28" s="86">
        <f t="shared" si="4"/>
        <v>0.0009522697095842265</v>
      </c>
      <c r="S28" s="93">
        <f t="shared" si="5"/>
        <v>0.0015222553979513985</v>
      </c>
      <c r="T28" s="90">
        <f t="shared" si="6"/>
        <v>0.01182983669945954</v>
      </c>
      <c r="U28" s="83"/>
      <c r="V28" s="82">
        <v>2002</v>
      </c>
      <c r="W28" s="83">
        <v>245741.5364710481</v>
      </c>
      <c r="X28" s="31">
        <v>234487.66548091764</v>
      </c>
      <c r="Y28" s="83">
        <v>43247.974009758735</v>
      </c>
      <c r="Z28" s="31">
        <v>11521.330819438148</v>
      </c>
      <c r="AA28" s="83">
        <f t="shared" si="7"/>
        <v>534998.5067811626</v>
      </c>
      <c r="AC28" s="83"/>
      <c r="AD28" s="83"/>
      <c r="AF28" s="83"/>
    </row>
    <row r="29" spans="1:32" ht="12">
      <c r="A29" s="84">
        <v>2003</v>
      </c>
      <c r="B29" s="85">
        <v>2205.422682074936</v>
      </c>
      <c r="C29" s="85">
        <v>4179.234531408654</v>
      </c>
      <c r="D29" s="85">
        <v>41.971562885913784</v>
      </c>
      <c r="E29" s="85">
        <v>17.848069434766003</v>
      </c>
      <c r="F29" s="45">
        <f t="shared" si="0"/>
        <v>6444.47684580427</v>
      </c>
      <c r="G29" s="83"/>
      <c r="H29" s="84">
        <v>2003</v>
      </c>
      <c r="I29" s="85">
        <v>2205.422682074936</v>
      </c>
      <c r="J29" s="85">
        <v>4179.234531408654</v>
      </c>
      <c r="K29" s="85">
        <v>41.971562885913784</v>
      </c>
      <c r="L29" s="85">
        <v>17.848069434766003</v>
      </c>
      <c r="M29" s="45">
        <f t="shared" si="1"/>
        <v>6444.47684580427</v>
      </c>
      <c r="N29" s="83"/>
      <c r="O29" s="84">
        <v>2003</v>
      </c>
      <c r="P29" s="92">
        <f t="shared" si="2"/>
        <v>0.008723622295795732</v>
      </c>
      <c r="Q29" s="86">
        <f t="shared" si="3"/>
        <v>0.01742112266596407</v>
      </c>
      <c r="R29" s="86">
        <f t="shared" si="4"/>
        <v>0.0009458694605193725</v>
      </c>
      <c r="S29" s="93">
        <f t="shared" si="5"/>
        <v>0.0014893465712584764</v>
      </c>
      <c r="T29" s="90">
        <f t="shared" si="6"/>
        <v>0.011737238305999799</v>
      </c>
      <c r="U29" s="83"/>
      <c r="V29" s="82">
        <v>2003</v>
      </c>
      <c r="W29" s="83">
        <v>252810.42751447627</v>
      </c>
      <c r="X29" s="31">
        <v>239894.67335384147</v>
      </c>
      <c r="Y29" s="83">
        <v>44373.525774759015</v>
      </c>
      <c r="Z29" s="31">
        <v>11983.825510595994</v>
      </c>
      <c r="AA29" s="83">
        <f t="shared" si="7"/>
        <v>549062.4521536728</v>
      </c>
      <c r="AC29" s="83"/>
      <c r="AD29" s="83"/>
      <c r="AF29" s="83"/>
    </row>
    <row r="30" spans="1:32" ht="12">
      <c r="A30" s="84">
        <v>2004</v>
      </c>
      <c r="B30" s="85">
        <v>2232.27654632063</v>
      </c>
      <c r="C30" s="85">
        <v>4223.333790561837</v>
      </c>
      <c r="D30" s="85">
        <v>44.13739944208233</v>
      </c>
      <c r="E30" s="85">
        <v>18.37222401579248</v>
      </c>
      <c r="F30" s="45">
        <f t="shared" si="0"/>
        <v>6518.119960340342</v>
      </c>
      <c r="G30" s="83"/>
      <c r="H30" s="84">
        <v>2004</v>
      </c>
      <c r="I30" s="85">
        <v>2232.27654632063</v>
      </c>
      <c r="J30" s="85">
        <v>4223.333790561837</v>
      </c>
      <c r="K30" s="85">
        <v>44.13739944208233</v>
      </c>
      <c r="L30" s="85">
        <v>18.37222401579248</v>
      </c>
      <c r="M30" s="45">
        <f t="shared" si="1"/>
        <v>6518.119960340342</v>
      </c>
      <c r="N30" s="83"/>
      <c r="O30" s="84">
        <v>2004</v>
      </c>
      <c r="P30" s="92">
        <f t="shared" si="2"/>
        <v>0.008619684967834943</v>
      </c>
      <c r="Q30" s="86">
        <f t="shared" si="3"/>
        <v>0.01699847733579287</v>
      </c>
      <c r="R30" s="86">
        <f t="shared" si="4"/>
        <v>0.0009751312110159219</v>
      </c>
      <c r="S30" s="93">
        <f t="shared" si="5"/>
        <v>0.001499304526086388</v>
      </c>
      <c r="T30" s="90">
        <f t="shared" si="6"/>
        <v>0.011537623099870897</v>
      </c>
      <c r="U30" s="83"/>
      <c r="V30" s="82">
        <v>2004</v>
      </c>
      <c r="W30" s="83">
        <v>258974.26119986427</v>
      </c>
      <c r="X30" s="31">
        <v>248453.6530615579</v>
      </c>
      <c r="Y30" s="83">
        <v>45263.03634164126</v>
      </c>
      <c r="Z30" s="31">
        <v>12253.830823648095</v>
      </c>
      <c r="AA30" s="83">
        <f t="shared" si="7"/>
        <v>564944.7814267116</v>
      </c>
      <c r="AC30" s="83"/>
      <c r="AD30" s="83"/>
      <c r="AF30" s="83"/>
    </row>
    <row r="31" spans="1:32" ht="12">
      <c r="A31" s="84">
        <v>2005</v>
      </c>
      <c r="B31" s="85">
        <v>2293.7255590018704</v>
      </c>
      <c r="C31" s="85">
        <v>4316.9099762779415</v>
      </c>
      <c r="D31" s="85">
        <v>46.57173414326166</v>
      </c>
      <c r="E31" s="85">
        <v>18.71229329823077</v>
      </c>
      <c r="F31" s="45">
        <f t="shared" si="0"/>
        <v>6675.919562721305</v>
      </c>
      <c r="G31" s="83"/>
      <c r="H31" s="82">
        <v>2005</v>
      </c>
      <c r="I31" s="83">
        <f>P31*W31</f>
        <v>2293.7255590018704</v>
      </c>
      <c r="J31" s="83">
        <f>Q31*X31</f>
        <v>4316.9099762779415</v>
      </c>
      <c r="K31" s="83">
        <f>R31*Y31</f>
        <v>46.571734143261665</v>
      </c>
      <c r="L31" s="83">
        <f>S31*Z31</f>
        <v>18.71229329823077</v>
      </c>
      <c r="M31" s="31">
        <f t="shared" si="1"/>
        <v>6675.919562721305</v>
      </c>
      <c r="N31" s="83"/>
      <c r="O31" s="84">
        <v>2005</v>
      </c>
      <c r="P31" s="92">
        <f t="shared" si="2"/>
        <v>0.008529572937248613</v>
      </c>
      <c r="Q31" s="86">
        <f t="shared" si="3"/>
        <v>0.01658832610095483</v>
      </c>
      <c r="R31" s="86">
        <f t="shared" si="4"/>
        <v>0.0009925296879729907</v>
      </c>
      <c r="S31" s="93">
        <f t="shared" si="5"/>
        <v>0.0014626039778942415</v>
      </c>
      <c r="T31" s="90">
        <f t="shared" si="6"/>
        <v>0.011336862098768738</v>
      </c>
      <c r="U31" s="83"/>
      <c r="V31" s="82">
        <v>2005</v>
      </c>
      <c r="W31" s="83">
        <v>268914.46686447563</v>
      </c>
      <c r="X31" s="31">
        <v>260237.82930270818</v>
      </c>
      <c r="Y31" s="83">
        <v>46922.258051921366</v>
      </c>
      <c r="Z31" s="31">
        <v>12793.82087089047</v>
      </c>
      <c r="AA31" s="83">
        <f t="shared" si="7"/>
        <v>588868.3750899957</v>
      </c>
      <c r="AC31" s="83"/>
      <c r="AD31" s="83"/>
      <c r="AF31" s="83"/>
    </row>
    <row r="32" spans="1:32" ht="12">
      <c r="A32" s="84">
        <v>2006</v>
      </c>
      <c r="B32" s="85">
        <v>2311.6055211973808</v>
      </c>
      <c r="C32" s="85">
        <v>4373.608055634415</v>
      </c>
      <c r="D32" s="85">
        <v>48.68166733140093</v>
      </c>
      <c r="E32" s="85">
        <v>18.83032034617008</v>
      </c>
      <c r="F32" s="45">
        <f t="shared" si="0"/>
        <v>6752.725564509366</v>
      </c>
      <c r="G32" s="83"/>
      <c r="H32" s="82">
        <v>2006</v>
      </c>
      <c r="I32" s="83">
        <f aca="true" t="shared" si="8" ref="I32:I76">P32*W32</f>
        <v>2311.6055211973808</v>
      </c>
      <c r="J32" s="83">
        <f aca="true" t="shared" si="9" ref="J32:J76">Q32*X32</f>
        <v>4373.608055634415</v>
      </c>
      <c r="K32" s="83">
        <f aca="true" t="shared" si="10" ref="K32:K76">R32*Y32</f>
        <v>48.68166733140093</v>
      </c>
      <c r="L32" s="83">
        <f aca="true" t="shared" si="11" ref="L32:L76">S32*Z32</f>
        <v>18.83032034617008</v>
      </c>
      <c r="M32" s="31">
        <f t="shared" si="1"/>
        <v>6752.725564509366</v>
      </c>
      <c r="N32" s="83"/>
      <c r="O32" s="84">
        <v>2006</v>
      </c>
      <c r="P32" s="92">
        <f t="shared" si="2"/>
        <v>0.008404900722700342</v>
      </c>
      <c r="Q32" s="86">
        <f t="shared" si="3"/>
        <v>0.016239409375534374</v>
      </c>
      <c r="R32" s="86">
        <f t="shared" si="4"/>
        <v>0.0010148586473204852</v>
      </c>
      <c r="S32" s="93">
        <f t="shared" si="5"/>
        <v>0.001446454286318004</v>
      </c>
      <c r="T32" s="90">
        <f t="shared" si="6"/>
        <v>0.011155288673884522</v>
      </c>
      <c r="U32" s="83"/>
      <c r="V32" s="82">
        <v>2006</v>
      </c>
      <c r="W32" s="83">
        <v>275030.6752528427</v>
      </c>
      <c r="X32" s="31">
        <v>269320.6356521508</v>
      </c>
      <c r="Y32" s="83">
        <v>47968.91415364529</v>
      </c>
      <c r="Z32" s="31">
        <v>13018.261637637555</v>
      </c>
      <c r="AA32" s="83">
        <f t="shared" si="7"/>
        <v>605338.4866962762</v>
      </c>
      <c r="AC32" s="83"/>
      <c r="AD32" s="83"/>
      <c r="AF32" s="83"/>
    </row>
    <row r="33" spans="1:32" ht="12">
      <c r="A33" s="84">
        <v>2007</v>
      </c>
      <c r="B33" s="85">
        <v>2293.267922998109</v>
      </c>
      <c r="C33" s="85">
        <v>4353.637837871844</v>
      </c>
      <c r="D33" s="85">
        <v>50.28496216550132</v>
      </c>
      <c r="E33" s="85">
        <v>18.639881058528154</v>
      </c>
      <c r="F33" s="45">
        <f t="shared" si="0"/>
        <v>6715.830604093982</v>
      </c>
      <c r="G33" s="83"/>
      <c r="H33" s="82">
        <v>2007</v>
      </c>
      <c r="I33" s="83">
        <f t="shared" si="8"/>
        <v>2293.267922998109</v>
      </c>
      <c r="J33" s="83">
        <f t="shared" si="9"/>
        <v>4353.637837871844</v>
      </c>
      <c r="K33" s="83">
        <f t="shared" si="10"/>
        <v>50.28496216550131</v>
      </c>
      <c r="L33" s="83">
        <f t="shared" si="11"/>
        <v>18.639881058528154</v>
      </c>
      <c r="M33" s="31">
        <f t="shared" si="1"/>
        <v>6715.830604093982</v>
      </c>
      <c r="N33" s="83"/>
      <c r="O33" s="84">
        <v>2007</v>
      </c>
      <c r="P33" s="92">
        <f t="shared" si="2"/>
        <v>0.00816857646897091</v>
      </c>
      <c r="Q33" s="86">
        <f t="shared" si="3"/>
        <v>0.015872924564190087</v>
      </c>
      <c r="R33" s="86">
        <f t="shared" si="4"/>
        <v>0.0010168545180775758</v>
      </c>
      <c r="S33" s="93">
        <f t="shared" si="5"/>
        <v>0.0013673491221128057</v>
      </c>
      <c r="T33" s="90">
        <f t="shared" si="6"/>
        <v>0.010865157970660119</v>
      </c>
      <c r="U33" s="83"/>
      <c r="V33" s="82">
        <v>2007</v>
      </c>
      <c r="W33" s="83">
        <v>280742.6644910896</v>
      </c>
      <c r="X33" s="31">
        <v>274280.76157394546</v>
      </c>
      <c r="Y33" s="83">
        <v>49451.4812802996</v>
      </c>
      <c r="Z33" s="31">
        <v>13632.130051559994</v>
      </c>
      <c r="AA33" s="83">
        <f t="shared" si="7"/>
        <v>618107.0373968947</v>
      </c>
      <c r="AC33" s="83"/>
      <c r="AD33" s="83"/>
      <c r="AF33" s="83"/>
    </row>
    <row r="34" spans="1:32" ht="12">
      <c r="A34" s="84">
        <v>2008</v>
      </c>
      <c r="B34" s="85">
        <v>2268.2630327760357</v>
      </c>
      <c r="C34" s="85">
        <v>4382.101280821862</v>
      </c>
      <c r="D34" s="85">
        <v>51.28938415674989</v>
      </c>
      <c r="E34" s="85">
        <v>18.613032668234226</v>
      </c>
      <c r="F34" s="45">
        <f t="shared" si="0"/>
        <v>6720.266730422883</v>
      </c>
      <c r="G34" s="83"/>
      <c r="H34" s="82">
        <v>2008</v>
      </c>
      <c r="I34" s="83">
        <f t="shared" si="8"/>
        <v>2268.2630327760357</v>
      </c>
      <c r="J34" s="83">
        <f t="shared" si="9"/>
        <v>4382.101280821862</v>
      </c>
      <c r="K34" s="83">
        <f t="shared" si="10"/>
        <v>51.28938415674989</v>
      </c>
      <c r="L34" s="83">
        <f t="shared" si="11"/>
        <v>18.613032668234226</v>
      </c>
      <c r="M34" s="31">
        <f t="shared" si="1"/>
        <v>6720.266730422883</v>
      </c>
      <c r="N34" s="83"/>
      <c r="O34" s="84">
        <v>2008</v>
      </c>
      <c r="P34" s="92">
        <f t="shared" si="2"/>
        <v>0.007789834586420437</v>
      </c>
      <c r="Q34" s="86">
        <f t="shared" si="3"/>
        <v>0.015605864037085401</v>
      </c>
      <c r="R34" s="86">
        <f t="shared" si="4"/>
        <v>0.0009869197614129266</v>
      </c>
      <c r="S34" s="93">
        <f t="shared" si="5"/>
        <v>0.0012551190870885495</v>
      </c>
      <c r="T34" s="90">
        <f t="shared" si="6"/>
        <v>0.010520476971414176</v>
      </c>
      <c r="U34" s="83"/>
      <c r="V34" s="82">
        <v>2008</v>
      </c>
      <c r="W34" s="83">
        <v>291182.4388068735</v>
      </c>
      <c r="X34" s="31">
        <v>280798.3762006603</v>
      </c>
      <c r="Y34" s="83">
        <v>51969.153078180636</v>
      </c>
      <c r="Z34" s="31">
        <v>14829.694536324952</v>
      </c>
      <c r="AA34" s="83">
        <f t="shared" si="7"/>
        <v>638779.6626220394</v>
      </c>
      <c r="AC34" s="83"/>
      <c r="AD34" s="83"/>
      <c r="AF34" s="83"/>
    </row>
    <row r="35" spans="1:32" ht="12">
      <c r="A35" s="84">
        <v>2009</v>
      </c>
      <c r="B35" s="85">
        <v>2216.281903589019</v>
      </c>
      <c r="C35" s="85">
        <v>4376.816851999623</v>
      </c>
      <c r="D35" s="85">
        <v>52.10894232064537</v>
      </c>
      <c r="E35" s="85">
        <v>18.53047901344885</v>
      </c>
      <c r="F35" s="45">
        <f t="shared" si="0"/>
        <v>6663.738176922736</v>
      </c>
      <c r="G35" s="83"/>
      <c r="H35" s="82">
        <v>2009</v>
      </c>
      <c r="I35" s="83">
        <f t="shared" si="8"/>
        <v>2216.281903589019</v>
      </c>
      <c r="J35" s="83">
        <f t="shared" si="9"/>
        <v>4376.816851999623</v>
      </c>
      <c r="K35" s="83">
        <f t="shared" si="10"/>
        <v>52.10894232064537</v>
      </c>
      <c r="L35" s="83">
        <f t="shared" si="11"/>
        <v>18.53047901344885</v>
      </c>
      <c r="M35" s="31">
        <f t="shared" si="1"/>
        <v>6663.738176922736</v>
      </c>
      <c r="N35" s="83"/>
      <c r="O35" s="84">
        <v>2009</v>
      </c>
      <c r="P35" s="92">
        <f t="shared" si="2"/>
        <v>0.007371944517700578</v>
      </c>
      <c r="Q35" s="86">
        <f t="shared" si="3"/>
        <v>0.01524834346819993</v>
      </c>
      <c r="R35" s="86">
        <f t="shared" si="4"/>
        <v>0.0009466412977624706</v>
      </c>
      <c r="S35" s="93">
        <f t="shared" si="5"/>
        <v>0.0011399624055906832</v>
      </c>
      <c r="T35" s="90">
        <f t="shared" si="6"/>
        <v>0.01011228698270576</v>
      </c>
      <c r="U35" s="83"/>
      <c r="V35" s="82">
        <v>2009</v>
      </c>
      <c r="W35" s="83">
        <v>300637.3553500795</v>
      </c>
      <c r="X35" s="31">
        <v>287035.562986063</v>
      </c>
      <c r="Y35" s="83">
        <v>55046.132514831865</v>
      </c>
      <c r="Z35" s="31">
        <v>16255.342213541764</v>
      </c>
      <c r="AA35" s="83">
        <f t="shared" si="7"/>
        <v>658974.3930645161</v>
      </c>
      <c r="AC35" s="83"/>
      <c r="AD35" s="83"/>
      <c r="AF35" s="83"/>
    </row>
    <row r="36" spans="1:32" ht="12">
      <c r="A36" s="84">
        <v>2010</v>
      </c>
      <c r="B36" s="85">
        <v>2202.0963264471657</v>
      </c>
      <c r="C36" s="85">
        <v>4376.723085323928</v>
      </c>
      <c r="D36" s="85">
        <v>53.328569923395726</v>
      </c>
      <c r="E36" s="85">
        <v>18.203322702354583</v>
      </c>
      <c r="F36" s="45">
        <f t="shared" si="0"/>
        <v>6650.351304396844</v>
      </c>
      <c r="G36" s="83"/>
      <c r="H36" s="82">
        <v>2010</v>
      </c>
      <c r="I36" s="83">
        <f t="shared" si="8"/>
        <v>2202.0963264471657</v>
      </c>
      <c r="J36" s="83">
        <f t="shared" si="9"/>
        <v>4376.723085323928</v>
      </c>
      <c r="K36" s="83">
        <f t="shared" si="10"/>
        <v>53.328569923395726</v>
      </c>
      <c r="L36" s="83">
        <f t="shared" si="11"/>
        <v>18.203322702354583</v>
      </c>
      <c r="M36" s="31">
        <f t="shared" si="1"/>
        <v>6650.351304396844</v>
      </c>
      <c r="N36" s="83"/>
      <c r="O36" s="84">
        <v>2010</v>
      </c>
      <c r="P36" s="92">
        <f t="shared" si="2"/>
        <v>0.007187372580155296</v>
      </c>
      <c r="Q36" s="86">
        <f t="shared" si="3"/>
        <v>0.01497167160498253</v>
      </c>
      <c r="R36" s="86">
        <f t="shared" si="4"/>
        <v>0.0009412673422697833</v>
      </c>
      <c r="S36" s="93">
        <f t="shared" si="5"/>
        <v>0.0010704037382295581</v>
      </c>
      <c r="T36" s="90">
        <f t="shared" si="6"/>
        <v>0.009890765336941427</v>
      </c>
      <c r="U36" s="83"/>
      <c r="V36" s="82">
        <v>2010</v>
      </c>
      <c r="W36" s="83">
        <v>306384.0509016141</v>
      </c>
      <c r="X36" s="31">
        <v>292333.62852197257</v>
      </c>
      <c r="Y36" s="83">
        <v>56656.13532792774</v>
      </c>
      <c r="Z36" s="31">
        <v>17006.034314176424</v>
      </c>
      <c r="AA36" s="83">
        <f t="shared" si="7"/>
        <v>672379.8490656909</v>
      </c>
      <c r="AC36" s="83"/>
      <c r="AD36" s="83"/>
      <c r="AF36" s="83"/>
    </row>
    <row r="37" spans="1:32" ht="12">
      <c r="A37" s="84">
        <v>2011</v>
      </c>
      <c r="B37" s="85">
        <v>2197.365105125231</v>
      </c>
      <c r="C37" s="85">
        <v>4447.011165205489</v>
      </c>
      <c r="D37" s="85">
        <v>54.83061889499358</v>
      </c>
      <c r="E37" s="85">
        <v>17.8789342169776</v>
      </c>
      <c r="F37" s="45">
        <f t="shared" si="0"/>
        <v>6717.085823442691</v>
      </c>
      <c r="G37" s="83"/>
      <c r="H37" s="82">
        <v>2011</v>
      </c>
      <c r="I37" s="83">
        <f t="shared" si="8"/>
        <v>2197.365105125231</v>
      </c>
      <c r="J37" s="83">
        <f t="shared" si="9"/>
        <v>4447.011165205489</v>
      </c>
      <c r="K37" s="83">
        <f t="shared" si="10"/>
        <v>54.83061889499358</v>
      </c>
      <c r="L37" s="83">
        <f t="shared" si="11"/>
        <v>17.8789342169776</v>
      </c>
      <c r="M37" s="31">
        <f t="shared" si="1"/>
        <v>6717.085823442691</v>
      </c>
      <c r="N37" s="83"/>
      <c r="O37" s="84">
        <v>2011</v>
      </c>
      <c r="P37" s="92">
        <f t="shared" si="2"/>
        <v>0.007019878590148339</v>
      </c>
      <c r="Q37" s="86">
        <f t="shared" si="3"/>
        <v>0.014936364353066839</v>
      </c>
      <c r="R37" s="86">
        <f t="shared" si="4"/>
        <v>0.0009353105110276436</v>
      </c>
      <c r="S37" s="93">
        <f t="shared" si="5"/>
        <v>0.0009962111298214944</v>
      </c>
      <c r="T37" s="90">
        <f t="shared" si="6"/>
        <v>0.00977285514002932</v>
      </c>
      <c r="U37" s="83"/>
      <c r="V37" s="82">
        <v>2011</v>
      </c>
      <c r="W37" s="83">
        <v>313020.38588088995</v>
      </c>
      <c r="X37" s="31">
        <v>297730.49586142413</v>
      </c>
      <c r="Y37" s="83">
        <v>58622.90463810797</v>
      </c>
      <c r="Z37" s="31">
        <v>17946.93281551796</v>
      </c>
      <c r="AA37" s="83">
        <f t="shared" si="7"/>
        <v>687320.7191959401</v>
      </c>
      <c r="AC37" s="83"/>
      <c r="AD37" s="83"/>
      <c r="AF37" s="83"/>
    </row>
    <row r="38" spans="1:32" ht="12">
      <c r="A38" s="84">
        <v>2012</v>
      </c>
      <c r="B38" s="85">
        <v>2176.4229714538856</v>
      </c>
      <c r="C38" s="85">
        <v>4434.0193515970295</v>
      </c>
      <c r="D38" s="85">
        <v>55.63944605185153</v>
      </c>
      <c r="E38" s="85">
        <v>17.5685038015135</v>
      </c>
      <c r="F38" s="45">
        <f t="shared" si="0"/>
        <v>6683.6502729042795</v>
      </c>
      <c r="G38" s="83"/>
      <c r="H38" s="82">
        <v>2012</v>
      </c>
      <c r="I38" s="83">
        <f t="shared" si="8"/>
        <v>2176.4229714538856</v>
      </c>
      <c r="J38" s="83">
        <f t="shared" si="9"/>
        <v>4434.0193515970295</v>
      </c>
      <c r="K38" s="83">
        <f t="shared" si="10"/>
        <v>55.63944605185153</v>
      </c>
      <c r="L38" s="83">
        <f t="shared" si="11"/>
        <v>17.5685038015135</v>
      </c>
      <c r="M38" s="31">
        <f t="shared" si="1"/>
        <v>6683.6502729042795</v>
      </c>
      <c r="N38" s="83"/>
      <c r="O38" s="84">
        <v>2012</v>
      </c>
      <c r="P38" s="92">
        <f t="shared" si="2"/>
        <v>0.00680307369668874</v>
      </c>
      <c r="Q38" s="86">
        <f t="shared" si="3"/>
        <v>0.014630748781756192</v>
      </c>
      <c r="R38" s="86">
        <f t="shared" si="4"/>
        <v>0.0009148180549709823</v>
      </c>
      <c r="S38" s="93">
        <f t="shared" si="5"/>
        <v>0.0009250912892404056</v>
      </c>
      <c r="T38" s="90">
        <f t="shared" si="6"/>
        <v>0.009510158727649487</v>
      </c>
      <c r="U38" s="83"/>
      <c r="V38" s="82">
        <v>2012</v>
      </c>
      <c r="W38" s="83">
        <v>319917.59438284725</v>
      </c>
      <c r="X38" s="31">
        <v>303061.68315363524</v>
      </c>
      <c r="Y38" s="83">
        <v>60820.23168379246</v>
      </c>
      <c r="Z38" s="31">
        <v>18991.102830445023</v>
      </c>
      <c r="AA38" s="83">
        <f t="shared" si="7"/>
        <v>702790.61205072</v>
      </c>
      <c r="AC38" s="83"/>
      <c r="AD38" s="83"/>
      <c r="AF38" s="83"/>
    </row>
    <row r="39" spans="1:32" ht="12">
      <c r="A39" s="84">
        <v>2013</v>
      </c>
      <c r="B39" s="85">
        <v>2158.321573830147</v>
      </c>
      <c r="C39" s="85">
        <v>4421.445957428699</v>
      </c>
      <c r="D39" s="85">
        <v>56.42343055564822</v>
      </c>
      <c r="E39" s="85">
        <v>17.264632465141474</v>
      </c>
      <c r="F39" s="45">
        <f t="shared" si="0"/>
        <v>6653.455594279636</v>
      </c>
      <c r="G39" s="83"/>
      <c r="H39" s="82">
        <v>2013</v>
      </c>
      <c r="I39" s="83">
        <f t="shared" si="8"/>
        <v>2158.321573830147</v>
      </c>
      <c r="J39" s="83">
        <f t="shared" si="9"/>
        <v>4421.445957428699</v>
      </c>
      <c r="K39" s="83">
        <f t="shared" si="10"/>
        <v>56.42343055564822</v>
      </c>
      <c r="L39" s="83">
        <f t="shared" si="11"/>
        <v>17.264632465141474</v>
      </c>
      <c r="M39" s="31">
        <f t="shared" si="1"/>
        <v>6653.455594279636</v>
      </c>
      <c r="N39" s="83"/>
      <c r="O39" s="84">
        <v>2013</v>
      </c>
      <c r="P39" s="92">
        <f t="shared" si="2"/>
        <v>0.0066106884370542695</v>
      </c>
      <c r="Q39" s="86">
        <f t="shared" si="3"/>
        <v>0.014334664040808886</v>
      </c>
      <c r="R39" s="86">
        <f t="shared" si="4"/>
        <v>0.0008950082564761643</v>
      </c>
      <c r="S39" s="93">
        <f t="shared" si="5"/>
        <v>0.0008620336809533162</v>
      </c>
      <c r="T39" s="90">
        <f t="shared" si="6"/>
        <v>0.009266597400884988</v>
      </c>
      <c r="U39" s="83"/>
      <c r="V39" s="82">
        <v>2013</v>
      </c>
      <c r="W39" s="83">
        <v>326489.683242718</v>
      </c>
      <c r="X39" s="31">
        <v>308444.33778436866</v>
      </c>
      <c r="Y39" s="83">
        <v>63042.35759544736</v>
      </c>
      <c r="Z39" s="31">
        <v>20027.793399033613</v>
      </c>
      <c r="AA39" s="83">
        <f t="shared" si="7"/>
        <v>718004.1720215676</v>
      </c>
      <c r="AC39" s="83"/>
      <c r="AD39" s="83"/>
      <c r="AF39" s="83"/>
    </row>
    <row r="40" spans="1:27" ht="12">
      <c r="A40" s="82">
        <v>2014</v>
      </c>
      <c r="B40" s="31">
        <f>(B$76-B$39)/($A$76-$A$39)*($A40-$A$39)+B$39</f>
        <v>2153.611463005668</v>
      </c>
      <c r="C40" s="31">
        <f aca="true" t="shared" si="12" ref="C40:E55">(C$76-C$39)/($A$76-$A$39)*($A40-$A$39)+C$39</f>
        <v>4445.667100030704</v>
      </c>
      <c r="D40" s="31">
        <f t="shared" si="12"/>
        <v>57.86861732262166</v>
      </c>
      <c r="E40" s="31">
        <f t="shared" si="12"/>
        <v>17.20628876817902</v>
      </c>
      <c r="F40" s="31">
        <f t="shared" si="0"/>
        <v>6674.3534691271725</v>
      </c>
      <c r="H40" s="82">
        <v>2014</v>
      </c>
      <c r="I40" s="83" t="e">
        <f t="shared" si="8"/>
        <v>#N/A</v>
      </c>
      <c r="J40" s="83" t="e">
        <f t="shared" si="9"/>
        <v>#N/A</v>
      </c>
      <c r="K40" s="83" t="e">
        <f t="shared" si="10"/>
        <v>#N/A</v>
      </c>
      <c r="L40" s="83" t="e">
        <f t="shared" si="11"/>
        <v>#N/A</v>
      </c>
      <c r="M40" s="31" t="e">
        <f t="shared" si="1"/>
        <v>#N/A</v>
      </c>
      <c r="O40" s="82">
        <v>2014</v>
      </c>
      <c r="P40" s="94" t="e">
        <f>(P$76-P$39)/($O$76-$O$39)*($O40-$O$39)+P$39</f>
        <v>#N/A</v>
      </c>
      <c r="Q40" s="87" t="e">
        <f aca="true" t="shared" si="13" ref="Q40:S55">(Q$76-Q$39)/($O$76-$O$39)*($O40-$O$39)+Q$39</f>
        <v>#N/A</v>
      </c>
      <c r="R40" s="87" t="e">
        <f t="shared" si="13"/>
        <v>#N/A</v>
      </c>
      <c r="S40" s="95" t="e">
        <f t="shared" si="13"/>
        <v>#N/A</v>
      </c>
      <c r="T40" s="90">
        <f t="shared" si="6"/>
        <v>0.00907985342102999</v>
      </c>
      <c r="V40" s="82">
        <v>2014</v>
      </c>
      <c r="W40" s="83">
        <v>333948.54326389794</v>
      </c>
      <c r="X40" s="31">
        <v>315365.8724765996</v>
      </c>
      <c r="Y40" s="31">
        <v>64923.04790578999</v>
      </c>
      <c r="Z40" s="31">
        <v>20835.357426858736</v>
      </c>
      <c r="AA40" s="83">
        <f t="shared" si="7"/>
        <v>735072.8210731463</v>
      </c>
    </row>
    <row r="41" spans="1:27" ht="12">
      <c r="A41" s="82">
        <v>2015</v>
      </c>
      <c r="B41" s="31">
        <f aca="true" t="shared" si="14" ref="B41:E75">(B$76-B$39)/($A$76-$A$39)*($A41-$A$39)+B$39</f>
        <v>2148.901352181189</v>
      </c>
      <c r="C41" s="31">
        <f t="shared" si="12"/>
        <v>4469.888242632708</v>
      </c>
      <c r="D41" s="31">
        <f t="shared" si="12"/>
        <v>59.3138040895951</v>
      </c>
      <c r="E41" s="31">
        <f t="shared" si="12"/>
        <v>17.14794507121657</v>
      </c>
      <c r="F41" s="31">
        <f t="shared" si="0"/>
        <v>6695.251343974709</v>
      </c>
      <c r="H41" s="82">
        <v>2015</v>
      </c>
      <c r="I41" s="83" t="e">
        <f t="shared" si="8"/>
        <v>#N/A</v>
      </c>
      <c r="J41" s="83" t="e">
        <f t="shared" si="9"/>
        <v>#N/A</v>
      </c>
      <c r="K41" s="83" t="e">
        <f t="shared" si="10"/>
        <v>#N/A</v>
      </c>
      <c r="L41" s="83" t="e">
        <f t="shared" si="11"/>
        <v>#N/A</v>
      </c>
      <c r="M41" s="31" t="e">
        <f t="shared" si="1"/>
        <v>#N/A</v>
      </c>
      <c r="O41" s="82">
        <v>2015</v>
      </c>
      <c r="P41" s="94" t="e">
        <f aca="true" t="shared" si="15" ref="P41:S75">(P$76-P$39)/($O$76-$O$39)*($O41-$O$39)+P$39</f>
        <v>#N/A</v>
      </c>
      <c r="Q41" s="87" t="e">
        <f t="shared" si="13"/>
        <v>#N/A</v>
      </c>
      <c r="R41" s="87" t="e">
        <f t="shared" si="13"/>
        <v>#N/A</v>
      </c>
      <c r="S41" s="95" t="e">
        <f t="shared" si="13"/>
        <v>#N/A</v>
      </c>
      <c r="T41" s="90">
        <f t="shared" si="6"/>
        <v>0.00890125074076587</v>
      </c>
      <c r="V41" s="82">
        <v>2015</v>
      </c>
      <c r="W41" s="83">
        <v>341421.91688689287</v>
      </c>
      <c r="X41" s="31">
        <v>322298.2660565746</v>
      </c>
      <c r="Y41" s="31">
        <v>66806.08284403068</v>
      </c>
      <c r="Z41" s="31">
        <v>21643.461699433054</v>
      </c>
      <c r="AA41" s="83">
        <f t="shared" si="7"/>
        <v>752169.7274869313</v>
      </c>
    </row>
    <row r="42" spans="1:27" ht="12">
      <c r="A42" s="82">
        <v>2016</v>
      </c>
      <c r="B42" s="31">
        <f t="shared" si="14"/>
        <v>2144.19124135671</v>
      </c>
      <c r="C42" s="31">
        <f t="shared" si="12"/>
        <v>4494.109385234713</v>
      </c>
      <c r="D42" s="31">
        <f t="shared" si="12"/>
        <v>60.758990856568545</v>
      </c>
      <c r="E42" s="31">
        <f t="shared" si="12"/>
        <v>17.089601374254116</v>
      </c>
      <c r="F42" s="31">
        <f t="shared" si="0"/>
        <v>6716.1492188222455</v>
      </c>
      <c r="H42" s="82">
        <v>2016</v>
      </c>
      <c r="I42" s="83" t="e">
        <f t="shared" si="8"/>
        <v>#N/A</v>
      </c>
      <c r="J42" s="83" t="e">
        <f t="shared" si="9"/>
        <v>#N/A</v>
      </c>
      <c r="K42" s="83" t="e">
        <f t="shared" si="10"/>
        <v>#N/A</v>
      </c>
      <c r="L42" s="83" t="e">
        <f t="shared" si="11"/>
        <v>#N/A</v>
      </c>
      <c r="M42" s="31" t="e">
        <f t="shared" si="1"/>
        <v>#N/A</v>
      </c>
      <c r="O42" s="82">
        <v>2016</v>
      </c>
      <c r="P42" s="94" t="e">
        <f t="shared" si="15"/>
        <v>#N/A</v>
      </c>
      <c r="Q42" s="87" t="e">
        <f t="shared" si="13"/>
        <v>#N/A</v>
      </c>
      <c r="R42" s="87" t="e">
        <f t="shared" si="13"/>
        <v>#N/A</v>
      </c>
      <c r="S42" s="95" t="e">
        <f t="shared" si="13"/>
        <v>#N/A</v>
      </c>
      <c r="T42" s="90">
        <f t="shared" si="6"/>
        <v>0.008730275127705573</v>
      </c>
      <c r="V42" s="82">
        <v>2016</v>
      </c>
      <c r="W42" s="83">
        <v>348909.3519711263</v>
      </c>
      <c r="X42" s="31">
        <v>329241.23519232887</v>
      </c>
      <c r="Y42" s="31">
        <v>68691.42327968427</v>
      </c>
      <c r="Z42" s="31">
        <v>22452.097769843804</v>
      </c>
      <c r="AA42" s="83">
        <f t="shared" si="7"/>
        <v>769294.1082129831</v>
      </c>
    </row>
    <row r="43" spans="1:27" ht="12">
      <c r="A43" s="82">
        <v>2017</v>
      </c>
      <c r="B43" s="31">
        <f t="shared" si="14"/>
        <v>2139.4811305322314</v>
      </c>
      <c r="C43" s="31">
        <f t="shared" si="12"/>
        <v>4518.330527836717</v>
      </c>
      <c r="D43" s="31">
        <f t="shared" si="12"/>
        <v>62.20417762354199</v>
      </c>
      <c r="E43" s="31">
        <f t="shared" si="12"/>
        <v>17.031257677291663</v>
      </c>
      <c r="F43" s="31">
        <f t="shared" si="0"/>
        <v>6737.047093669781</v>
      </c>
      <c r="H43" s="82">
        <v>2017</v>
      </c>
      <c r="I43" s="83" t="e">
        <f t="shared" si="8"/>
        <v>#N/A</v>
      </c>
      <c r="J43" s="83" t="e">
        <f t="shared" si="9"/>
        <v>#N/A</v>
      </c>
      <c r="K43" s="83" t="e">
        <f t="shared" si="10"/>
        <v>#N/A</v>
      </c>
      <c r="L43" s="83" t="e">
        <f t="shared" si="11"/>
        <v>#N/A</v>
      </c>
      <c r="M43" s="31" t="e">
        <f t="shared" si="1"/>
        <v>#N/A</v>
      </c>
      <c r="O43" s="82">
        <v>2017</v>
      </c>
      <c r="P43" s="94" t="e">
        <f t="shared" si="15"/>
        <v>#N/A</v>
      </c>
      <c r="Q43" s="87" t="e">
        <f t="shared" si="13"/>
        <v>#N/A</v>
      </c>
      <c r="R43" s="87" t="e">
        <f t="shared" si="13"/>
        <v>#N/A</v>
      </c>
      <c r="S43" s="95" t="e">
        <f t="shared" si="13"/>
        <v>#N/A</v>
      </c>
      <c r="T43" s="90">
        <f t="shared" si="6"/>
        <v>0.008566454550654343</v>
      </c>
      <c r="V43" s="82">
        <v>2017</v>
      </c>
      <c r="W43" s="83">
        <v>356410.41114721366</v>
      </c>
      <c r="X43" s="31">
        <v>336194.5044226709</v>
      </c>
      <c r="Y43" s="31">
        <v>70579.03075715328</v>
      </c>
      <c r="Z43" s="31">
        <v>23261.257325525232</v>
      </c>
      <c r="AA43" s="83">
        <f t="shared" si="7"/>
        <v>786445.2036525632</v>
      </c>
    </row>
    <row r="44" spans="1:27" ht="12">
      <c r="A44" s="82">
        <v>2018</v>
      </c>
      <c r="B44" s="31">
        <f t="shared" si="14"/>
        <v>2134.7710197077527</v>
      </c>
      <c r="C44" s="31">
        <f t="shared" si="12"/>
        <v>4542.551670438722</v>
      </c>
      <c r="D44" s="31">
        <f t="shared" si="12"/>
        <v>63.64936439051543</v>
      </c>
      <c r="E44" s="31">
        <f t="shared" si="12"/>
        <v>16.97291398032921</v>
      </c>
      <c r="F44" s="31">
        <f t="shared" si="0"/>
        <v>6757.9449685173195</v>
      </c>
      <c r="H44" s="82">
        <v>2018</v>
      </c>
      <c r="I44" s="83" t="e">
        <f t="shared" si="8"/>
        <v>#N/A</v>
      </c>
      <c r="J44" s="83" t="e">
        <f t="shared" si="9"/>
        <v>#N/A</v>
      </c>
      <c r="K44" s="83" t="e">
        <f t="shared" si="10"/>
        <v>#N/A</v>
      </c>
      <c r="L44" s="83" t="e">
        <f t="shared" si="11"/>
        <v>#N/A</v>
      </c>
      <c r="M44" s="31" t="e">
        <f t="shared" si="1"/>
        <v>#N/A</v>
      </c>
      <c r="O44" s="82">
        <v>2018</v>
      </c>
      <c r="P44" s="94" t="e">
        <f t="shared" si="15"/>
        <v>#N/A</v>
      </c>
      <c r="Q44" s="87" t="e">
        <f t="shared" si="13"/>
        <v>#N/A</v>
      </c>
      <c r="R44" s="87" t="e">
        <f t="shared" si="13"/>
        <v>#N/A</v>
      </c>
      <c r="S44" s="95" t="e">
        <f t="shared" si="13"/>
        <v>#N/A</v>
      </c>
      <c r="T44" s="90">
        <f t="shared" si="6"/>
        <v>0.00840935494510757</v>
      </c>
      <c r="V44" s="82">
        <v>2018</v>
      </c>
      <c r="W44" s="83">
        <v>363924.6713292687</v>
      </c>
      <c r="X44" s="31">
        <v>343157.80593312904</v>
      </c>
      <c r="Y44" s="31">
        <v>72468.86748359363</v>
      </c>
      <c r="Z44" s="31">
        <v>24070.932186080066</v>
      </c>
      <c r="AA44" s="83">
        <f t="shared" si="7"/>
        <v>803622.2769320714</v>
      </c>
    </row>
    <row r="45" spans="1:27" ht="12">
      <c r="A45" s="82">
        <v>2019</v>
      </c>
      <c r="B45" s="31">
        <f t="shared" si="14"/>
        <v>2130.0609088832734</v>
      </c>
      <c r="C45" s="31">
        <f t="shared" si="12"/>
        <v>4566.772813040727</v>
      </c>
      <c r="D45" s="31">
        <f t="shared" si="12"/>
        <v>65.09455115748888</v>
      </c>
      <c r="E45" s="31">
        <f t="shared" si="12"/>
        <v>16.914570283366757</v>
      </c>
      <c r="F45" s="31">
        <f t="shared" si="0"/>
        <v>6778.842843364856</v>
      </c>
      <c r="H45" s="82">
        <v>2019</v>
      </c>
      <c r="I45" s="83" t="e">
        <f t="shared" si="8"/>
        <v>#N/A</v>
      </c>
      <c r="J45" s="83" t="e">
        <f t="shared" si="9"/>
        <v>#N/A</v>
      </c>
      <c r="K45" s="83" t="e">
        <f t="shared" si="10"/>
        <v>#N/A</v>
      </c>
      <c r="L45" s="83" t="e">
        <f t="shared" si="11"/>
        <v>#N/A</v>
      </c>
      <c r="M45" s="31" t="e">
        <f t="shared" si="1"/>
        <v>#N/A</v>
      </c>
      <c r="O45" s="82">
        <v>2019</v>
      </c>
      <c r="P45" s="94" t="e">
        <f t="shared" si="15"/>
        <v>#N/A</v>
      </c>
      <c r="Q45" s="87" t="e">
        <f t="shared" si="13"/>
        <v>#N/A</v>
      </c>
      <c r="R45" s="87" t="e">
        <f t="shared" si="13"/>
        <v>#N/A</v>
      </c>
      <c r="S45" s="95" t="e">
        <f t="shared" si="13"/>
        <v>#N/A</v>
      </c>
      <c r="T45" s="90">
        <f t="shared" si="6"/>
        <v>0.008258576478278816</v>
      </c>
      <c r="V45" s="82">
        <v>2019</v>
      </c>
      <c r="W45" s="83">
        <v>371451.72324339906</v>
      </c>
      <c r="X45" s="31">
        <v>350130.8793383361</v>
      </c>
      <c r="Y45" s="31">
        <v>74360.89631700993</v>
      </c>
      <c r="Z45" s="31">
        <v>24881.114301137168</v>
      </c>
      <c r="AA45" s="83">
        <f t="shared" si="7"/>
        <v>820824.6131998823</v>
      </c>
    </row>
    <row r="46" spans="1:27" ht="12">
      <c r="A46" s="82">
        <v>2020</v>
      </c>
      <c r="B46" s="31">
        <f t="shared" si="14"/>
        <v>2125.3507980587947</v>
      </c>
      <c r="C46" s="31">
        <f t="shared" si="12"/>
        <v>4590.993955642731</v>
      </c>
      <c r="D46" s="31">
        <f t="shared" si="12"/>
        <v>66.53973792446232</v>
      </c>
      <c r="E46" s="31">
        <f t="shared" si="12"/>
        <v>16.856226586404304</v>
      </c>
      <c r="F46" s="31">
        <f t="shared" si="0"/>
        <v>6799.740718212392</v>
      </c>
      <c r="H46" s="82">
        <v>2020</v>
      </c>
      <c r="I46" s="83" t="e">
        <f t="shared" si="8"/>
        <v>#N/A</v>
      </c>
      <c r="J46" s="83" t="e">
        <f t="shared" si="9"/>
        <v>#N/A</v>
      </c>
      <c r="K46" s="83" t="e">
        <f t="shared" si="10"/>
        <v>#N/A</v>
      </c>
      <c r="L46" s="83" t="e">
        <f t="shared" si="11"/>
        <v>#N/A</v>
      </c>
      <c r="M46" s="31" t="e">
        <f t="shared" si="1"/>
        <v>#N/A</v>
      </c>
      <c r="O46" s="82">
        <v>2020</v>
      </c>
      <c r="P46" s="94" t="e">
        <f t="shared" si="15"/>
        <v>#N/A</v>
      </c>
      <c r="Q46" s="87" t="e">
        <f t="shared" si="13"/>
        <v>#N/A</v>
      </c>
      <c r="R46" s="87" t="e">
        <f t="shared" si="13"/>
        <v>#N/A</v>
      </c>
      <c r="S46" s="95" t="e">
        <f t="shared" si="13"/>
        <v>#N/A</v>
      </c>
      <c r="T46" s="90">
        <f t="shared" si="6"/>
        <v>0.00811375024624935</v>
      </c>
      <c r="V46" s="82">
        <v>2020</v>
      </c>
      <c r="W46" s="83">
        <v>378991.170971854</v>
      </c>
      <c r="X46" s="31">
        <v>357113.4714706653</v>
      </c>
      <c r="Y46" s="31">
        <v>76255.08075457573</v>
      </c>
      <c r="Z46" s="31">
        <v>25691.79574824465</v>
      </c>
      <c r="AA46" s="83">
        <f t="shared" si="7"/>
        <v>838051.5189453397</v>
      </c>
    </row>
    <row r="47" spans="1:27" ht="12">
      <c r="A47" s="82">
        <v>2021</v>
      </c>
      <c r="B47" s="31">
        <f t="shared" si="14"/>
        <v>2120.640687234316</v>
      </c>
      <c r="C47" s="31">
        <f t="shared" si="12"/>
        <v>4615.215098244736</v>
      </c>
      <c r="D47" s="31">
        <f t="shared" si="12"/>
        <v>67.98492469143576</v>
      </c>
      <c r="E47" s="31">
        <f t="shared" si="12"/>
        <v>16.79788288944185</v>
      </c>
      <c r="F47" s="31">
        <f t="shared" si="0"/>
        <v>6820.638593059929</v>
      </c>
      <c r="H47" s="82">
        <v>2021</v>
      </c>
      <c r="I47" s="83" t="e">
        <f t="shared" si="8"/>
        <v>#N/A</v>
      </c>
      <c r="J47" s="83" t="e">
        <f t="shared" si="9"/>
        <v>#N/A</v>
      </c>
      <c r="K47" s="83" t="e">
        <f t="shared" si="10"/>
        <v>#N/A</v>
      </c>
      <c r="L47" s="83" t="e">
        <f t="shared" si="11"/>
        <v>#N/A</v>
      </c>
      <c r="M47" s="31" t="e">
        <f t="shared" si="1"/>
        <v>#N/A</v>
      </c>
      <c r="O47" s="82">
        <v>2021</v>
      </c>
      <c r="P47" s="94" t="e">
        <f t="shared" si="15"/>
        <v>#N/A</v>
      </c>
      <c r="Q47" s="87" t="e">
        <f t="shared" si="13"/>
        <v>#N/A</v>
      </c>
      <c r="R47" s="87" t="e">
        <f t="shared" si="13"/>
        <v>#N/A</v>
      </c>
      <c r="S47" s="95" t="e">
        <f t="shared" si="13"/>
        <v>#N/A</v>
      </c>
      <c r="T47" s="90">
        <f t="shared" si="6"/>
        <v>0.007974535346028707</v>
      </c>
      <c r="V47" s="82">
        <v>2021</v>
      </c>
      <c r="W47" s="83">
        <v>386542.63151230046</v>
      </c>
      <c r="X47" s="31">
        <v>364105.33617493673</v>
      </c>
      <c r="Y47" s="31">
        <v>78151.38492117428</v>
      </c>
      <c r="Z47" s="31">
        <v>26502.968730798</v>
      </c>
      <c r="AA47" s="83">
        <f t="shared" si="7"/>
        <v>855302.3213392094</v>
      </c>
    </row>
    <row r="48" spans="1:27" ht="12">
      <c r="A48" s="82">
        <v>2022</v>
      </c>
      <c r="B48" s="31">
        <f t="shared" si="14"/>
        <v>2115.9305764098367</v>
      </c>
      <c r="C48" s="31">
        <f t="shared" si="12"/>
        <v>4639.43624084674</v>
      </c>
      <c r="D48" s="31">
        <f t="shared" si="12"/>
        <v>69.4301114584092</v>
      </c>
      <c r="E48" s="31">
        <f t="shared" si="12"/>
        <v>16.7395391924794</v>
      </c>
      <c r="F48" s="31">
        <f t="shared" si="0"/>
        <v>6841.536467907465</v>
      </c>
      <c r="H48" s="82">
        <v>2022</v>
      </c>
      <c r="I48" s="83" t="e">
        <f t="shared" si="8"/>
        <v>#N/A</v>
      </c>
      <c r="J48" s="83" t="e">
        <f t="shared" si="9"/>
        <v>#N/A</v>
      </c>
      <c r="K48" s="83" t="e">
        <f t="shared" si="10"/>
        <v>#N/A</v>
      </c>
      <c r="L48" s="83" t="e">
        <f t="shared" si="11"/>
        <v>#N/A</v>
      </c>
      <c r="M48" s="31" t="e">
        <f t="shared" si="1"/>
        <v>#N/A</v>
      </c>
      <c r="O48" s="82">
        <v>2022</v>
      </c>
      <c r="P48" s="94" t="e">
        <f t="shared" si="15"/>
        <v>#N/A</v>
      </c>
      <c r="Q48" s="87" t="e">
        <f t="shared" si="13"/>
        <v>#N/A</v>
      </c>
      <c r="R48" s="87" t="e">
        <f t="shared" si="13"/>
        <v>#N/A</v>
      </c>
      <c r="S48" s="95" t="e">
        <f t="shared" si="13"/>
        <v>#N/A</v>
      </c>
      <c r="T48" s="90">
        <f t="shared" si="6"/>
        <v>0.007840616273810988</v>
      </c>
      <c r="V48" s="82">
        <v>2022</v>
      </c>
      <c r="W48" s="83">
        <v>394105.73435172363</v>
      </c>
      <c r="X48" s="31">
        <v>371106.2341090203</v>
      </c>
      <c r="Y48" s="31">
        <v>80049.77355815518</v>
      </c>
      <c r="Z48" s="31">
        <v>27314.62557600248</v>
      </c>
      <c r="AA48" s="83">
        <f t="shared" si="7"/>
        <v>872576.3675949017</v>
      </c>
    </row>
    <row r="49" spans="1:27" ht="12">
      <c r="A49" s="82">
        <v>2023</v>
      </c>
      <c r="B49" s="31">
        <f t="shared" si="14"/>
        <v>2111.220465585358</v>
      </c>
      <c r="C49" s="31">
        <f t="shared" si="12"/>
        <v>4663.657383448744</v>
      </c>
      <c r="D49" s="31">
        <f t="shared" si="12"/>
        <v>70.87529822538265</v>
      </c>
      <c r="E49" s="31">
        <f t="shared" si="12"/>
        <v>16.681195495516945</v>
      </c>
      <c r="F49" s="31">
        <f t="shared" si="0"/>
        <v>6862.434342755003</v>
      </c>
      <c r="H49" s="82">
        <v>2023</v>
      </c>
      <c r="I49" s="83" t="e">
        <f t="shared" si="8"/>
        <v>#N/A</v>
      </c>
      <c r="J49" s="83" t="e">
        <f t="shared" si="9"/>
        <v>#N/A</v>
      </c>
      <c r="K49" s="83" t="e">
        <f t="shared" si="10"/>
        <v>#N/A</v>
      </c>
      <c r="L49" s="83" t="e">
        <f t="shared" si="11"/>
        <v>#N/A</v>
      </c>
      <c r="M49" s="31" t="e">
        <f t="shared" si="1"/>
        <v>#N/A</v>
      </c>
      <c r="O49" s="82">
        <v>2023</v>
      </c>
      <c r="P49" s="94" t="e">
        <f t="shared" si="15"/>
        <v>#N/A</v>
      </c>
      <c r="Q49" s="87" t="e">
        <f t="shared" si="13"/>
        <v>#N/A</v>
      </c>
      <c r="R49" s="87" t="e">
        <f t="shared" si="13"/>
        <v>#N/A</v>
      </c>
      <c r="S49" s="95" t="e">
        <f t="shared" si="13"/>
        <v>#N/A</v>
      </c>
      <c r="T49" s="90">
        <f t="shared" si="6"/>
        <v>0.007711700607813276</v>
      </c>
      <c r="V49" s="82">
        <v>2023</v>
      </c>
      <c r="W49" s="83">
        <v>401680.1210544644</v>
      </c>
      <c r="X49" s="31">
        <v>378115.93255016464</v>
      </c>
      <c r="Y49" s="31">
        <v>81950.21201230299</v>
      </c>
      <c r="Z49" s="31">
        <v>28126.758732869363</v>
      </c>
      <c r="AA49" s="83">
        <f t="shared" si="7"/>
        <v>889873.0243498015</v>
      </c>
    </row>
    <row r="50" spans="1:27" ht="12">
      <c r="A50" s="82">
        <v>2024</v>
      </c>
      <c r="B50" s="31">
        <f t="shared" si="14"/>
        <v>2106.510354760879</v>
      </c>
      <c r="C50" s="31">
        <f t="shared" si="12"/>
        <v>4687.878526050748</v>
      </c>
      <c r="D50" s="31">
        <f t="shared" si="12"/>
        <v>72.32048499235609</v>
      </c>
      <c r="E50" s="31">
        <f t="shared" si="12"/>
        <v>16.622851798554493</v>
      </c>
      <c r="F50" s="31">
        <f t="shared" si="0"/>
        <v>6883.332217602539</v>
      </c>
      <c r="H50" s="82">
        <v>2024</v>
      </c>
      <c r="I50" s="83" t="e">
        <f t="shared" si="8"/>
        <v>#N/A</v>
      </c>
      <c r="J50" s="83" t="e">
        <f t="shared" si="9"/>
        <v>#N/A</v>
      </c>
      <c r="K50" s="83" t="e">
        <f t="shared" si="10"/>
        <v>#N/A</v>
      </c>
      <c r="L50" s="83" t="e">
        <f t="shared" si="11"/>
        <v>#N/A</v>
      </c>
      <c r="M50" s="31" t="e">
        <f t="shared" si="1"/>
        <v>#N/A</v>
      </c>
      <c r="O50" s="82">
        <v>2024</v>
      </c>
      <c r="P50" s="94" t="e">
        <f t="shared" si="15"/>
        <v>#N/A</v>
      </c>
      <c r="Q50" s="87" t="e">
        <f t="shared" si="13"/>
        <v>#N/A</v>
      </c>
      <c r="R50" s="87" t="e">
        <f t="shared" si="13"/>
        <v>#N/A</v>
      </c>
      <c r="S50" s="95" t="e">
        <f t="shared" si="13"/>
        <v>#N/A</v>
      </c>
      <c r="T50" s="90">
        <f t="shared" si="6"/>
        <v>0.007587516940040503</v>
      </c>
      <c r="V50" s="82">
        <v>2024</v>
      </c>
      <c r="W50" s="83">
        <v>409265.4448639214</v>
      </c>
      <c r="X50" s="31">
        <v>385134.20520688756</v>
      </c>
      <c r="Y50" s="31">
        <v>83852.66622501308</v>
      </c>
      <c r="Z50" s="31">
        <v>28939.360770245225</v>
      </c>
      <c r="AA50" s="83">
        <f t="shared" si="7"/>
        <v>907191.6770660672</v>
      </c>
    </row>
    <row r="51" spans="1:27" ht="12">
      <c r="A51" s="82">
        <v>2025</v>
      </c>
      <c r="B51" s="31">
        <f t="shared" si="14"/>
        <v>2101.8002439364</v>
      </c>
      <c r="C51" s="31">
        <f t="shared" si="12"/>
        <v>4712.099668652753</v>
      </c>
      <c r="D51" s="31">
        <f t="shared" si="12"/>
        <v>73.76567175932954</v>
      </c>
      <c r="E51" s="31">
        <f t="shared" si="12"/>
        <v>16.56450810159204</v>
      </c>
      <c r="F51" s="31">
        <f t="shared" si="0"/>
        <v>6904.230092450075</v>
      </c>
      <c r="H51" s="82">
        <v>2025</v>
      </c>
      <c r="I51" s="83" t="e">
        <f t="shared" si="8"/>
        <v>#N/A</v>
      </c>
      <c r="J51" s="83" t="e">
        <f t="shared" si="9"/>
        <v>#N/A</v>
      </c>
      <c r="K51" s="83" t="e">
        <f t="shared" si="10"/>
        <v>#N/A</v>
      </c>
      <c r="L51" s="83" t="e">
        <f t="shared" si="11"/>
        <v>#N/A</v>
      </c>
      <c r="M51" s="31" t="e">
        <f t="shared" si="1"/>
        <v>#N/A</v>
      </c>
      <c r="O51" s="82">
        <v>2025</v>
      </c>
      <c r="P51" s="94" t="e">
        <f t="shared" si="15"/>
        <v>#N/A</v>
      </c>
      <c r="Q51" s="87" t="e">
        <f t="shared" si="13"/>
        <v>#N/A</v>
      </c>
      <c r="R51" s="87" t="e">
        <f t="shared" si="13"/>
        <v>#N/A</v>
      </c>
      <c r="S51" s="95" t="e">
        <f t="shared" si="13"/>
        <v>#N/A</v>
      </c>
      <c r="T51" s="90">
        <f t="shared" si="6"/>
        <v>0.007467813026336401</v>
      </c>
      <c r="V51" s="82">
        <v>2025</v>
      </c>
      <c r="W51" s="83">
        <v>416861.37031746237</v>
      </c>
      <c r="X51" s="31">
        <v>392160.83203626634</v>
      </c>
      <c r="Y51" s="31">
        <v>85757.10272167115</v>
      </c>
      <c r="Z51" s="31">
        <v>29752.42437487392</v>
      </c>
      <c r="AA51" s="83">
        <f t="shared" si="7"/>
        <v>924531.7294502737</v>
      </c>
    </row>
    <row r="52" spans="1:27" ht="12">
      <c r="A52" s="82">
        <v>2026</v>
      </c>
      <c r="B52" s="31">
        <f t="shared" si="14"/>
        <v>2097.090133111921</v>
      </c>
      <c r="C52" s="31">
        <f t="shared" si="12"/>
        <v>4736.320811254758</v>
      </c>
      <c r="D52" s="31">
        <f t="shared" si="12"/>
        <v>75.21085852630299</v>
      </c>
      <c r="E52" s="31">
        <f t="shared" si="12"/>
        <v>16.506164404629587</v>
      </c>
      <c r="F52" s="31">
        <f t="shared" si="0"/>
        <v>6925.1279672976125</v>
      </c>
      <c r="H52" s="82">
        <v>2026</v>
      </c>
      <c r="I52" s="83" t="e">
        <f t="shared" si="8"/>
        <v>#N/A</v>
      </c>
      <c r="J52" s="83" t="e">
        <f t="shared" si="9"/>
        <v>#N/A</v>
      </c>
      <c r="K52" s="83" t="e">
        <f t="shared" si="10"/>
        <v>#N/A</v>
      </c>
      <c r="L52" s="83" t="e">
        <f t="shared" si="11"/>
        <v>#N/A</v>
      </c>
      <c r="M52" s="31" t="e">
        <f t="shared" si="1"/>
        <v>#N/A</v>
      </c>
      <c r="O52" s="82">
        <v>2026</v>
      </c>
      <c r="P52" s="94" t="e">
        <f t="shared" si="15"/>
        <v>#N/A</v>
      </c>
      <c r="Q52" s="87" t="e">
        <f t="shared" si="13"/>
        <v>#N/A</v>
      </c>
      <c r="R52" s="87" t="e">
        <f t="shared" si="13"/>
        <v>#N/A</v>
      </c>
      <c r="S52" s="95" t="e">
        <f t="shared" si="13"/>
        <v>#N/A</v>
      </c>
      <c r="T52" s="90">
        <f t="shared" si="6"/>
        <v>0.00735235412831539</v>
      </c>
      <c r="V52" s="82">
        <v>2026</v>
      </c>
      <c r="W52" s="83">
        <v>424467.5728741075</v>
      </c>
      <c r="X52" s="31">
        <v>399195.5990664747</v>
      </c>
      <c r="Y52" s="31">
        <v>87663.48860123177</v>
      </c>
      <c r="Z52" s="31">
        <v>30565.942349490677</v>
      </c>
      <c r="AA52" s="83">
        <f t="shared" si="7"/>
        <v>941892.6028913048</v>
      </c>
    </row>
    <row r="53" spans="1:27" ht="12">
      <c r="A53" s="82">
        <v>2027</v>
      </c>
      <c r="B53" s="31">
        <f t="shared" si="14"/>
        <v>2092.3800222874424</v>
      </c>
      <c r="C53" s="31">
        <f t="shared" si="12"/>
        <v>4760.541953856762</v>
      </c>
      <c r="D53" s="31">
        <f t="shared" si="12"/>
        <v>76.65604529327642</v>
      </c>
      <c r="E53" s="31">
        <f t="shared" si="12"/>
        <v>16.447820707667134</v>
      </c>
      <c r="F53" s="31">
        <f t="shared" si="0"/>
        <v>6946.025842145148</v>
      </c>
      <c r="H53" s="82">
        <v>2027</v>
      </c>
      <c r="I53" s="83" t="e">
        <f t="shared" si="8"/>
        <v>#N/A</v>
      </c>
      <c r="J53" s="83" t="e">
        <f t="shared" si="9"/>
        <v>#N/A</v>
      </c>
      <c r="K53" s="83" t="e">
        <f t="shared" si="10"/>
        <v>#N/A</v>
      </c>
      <c r="L53" s="83" t="e">
        <f t="shared" si="11"/>
        <v>#N/A</v>
      </c>
      <c r="M53" s="31" t="e">
        <f t="shared" si="1"/>
        <v>#N/A</v>
      </c>
      <c r="O53" s="82">
        <v>2027</v>
      </c>
      <c r="P53" s="94" t="e">
        <f t="shared" si="15"/>
        <v>#N/A</v>
      </c>
      <c r="Q53" s="87" t="e">
        <f t="shared" si="13"/>
        <v>#N/A</v>
      </c>
      <c r="R53" s="87" t="e">
        <f t="shared" si="13"/>
        <v>#N/A</v>
      </c>
      <c r="S53" s="95" t="e">
        <f t="shared" si="13"/>
        <v>#N/A</v>
      </c>
      <c r="T53" s="90">
        <f t="shared" si="6"/>
        <v>0.007240921524358365</v>
      </c>
      <c r="V53" s="82">
        <v>2027</v>
      </c>
      <c r="W53" s="83">
        <v>432083.7385545537</v>
      </c>
      <c r="X53" s="31">
        <v>406238.29822441255</v>
      </c>
      <c r="Y53" s="31">
        <v>89571.7915259925</v>
      </c>
      <c r="Z53" s="31">
        <v>31379.907610947568</v>
      </c>
      <c r="AA53" s="83">
        <f t="shared" si="7"/>
        <v>959273.7359159064</v>
      </c>
    </row>
    <row r="54" spans="1:27" ht="12">
      <c r="A54" s="82">
        <v>2028</v>
      </c>
      <c r="B54" s="31">
        <f t="shared" si="14"/>
        <v>2087.6699114629637</v>
      </c>
      <c r="C54" s="31">
        <f t="shared" si="12"/>
        <v>4784.763096458767</v>
      </c>
      <c r="D54" s="31">
        <f t="shared" si="12"/>
        <v>78.10123206024986</v>
      </c>
      <c r="E54" s="31">
        <f t="shared" si="12"/>
        <v>16.38947701070468</v>
      </c>
      <c r="F54" s="31">
        <f t="shared" si="0"/>
        <v>6966.923716992685</v>
      </c>
      <c r="H54" s="82">
        <v>2028</v>
      </c>
      <c r="I54" s="83" t="e">
        <f t="shared" si="8"/>
        <v>#N/A</v>
      </c>
      <c r="J54" s="83" t="e">
        <f t="shared" si="9"/>
        <v>#N/A</v>
      </c>
      <c r="K54" s="83" t="e">
        <f t="shared" si="10"/>
        <v>#N/A</v>
      </c>
      <c r="L54" s="83" t="e">
        <f t="shared" si="11"/>
        <v>#N/A</v>
      </c>
      <c r="M54" s="31" t="e">
        <f t="shared" si="1"/>
        <v>#N/A</v>
      </c>
      <c r="O54" s="82">
        <v>2028</v>
      </c>
      <c r="P54" s="94" t="e">
        <f t="shared" si="15"/>
        <v>#N/A</v>
      </c>
      <c r="Q54" s="87" t="e">
        <f t="shared" si="13"/>
        <v>#N/A</v>
      </c>
      <c r="R54" s="87" t="e">
        <f t="shared" si="13"/>
        <v>#N/A</v>
      </c>
      <c r="S54" s="95" t="e">
        <f t="shared" si="13"/>
        <v>#N/A</v>
      </c>
      <c r="T54" s="90">
        <f t="shared" si="6"/>
        <v>0.007133311169903871</v>
      </c>
      <c r="V54" s="82">
        <v>2028</v>
      </c>
      <c r="W54" s="83">
        <v>439709.563593133</v>
      </c>
      <c r="X54" s="31">
        <v>413288.72716828244</v>
      </c>
      <c r="Y54" s="31">
        <v>91481.97971155946</v>
      </c>
      <c r="Z54" s="31">
        <v>32194.313188370073</v>
      </c>
      <c r="AA54" s="83">
        <f t="shared" si="7"/>
        <v>976674.583661345</v>
      </c>
    </row>
    <row r="55" spans="1:27" ht="12">
      <c r="A55" s="82">
        <v>2029</v>
      </c>
      <c r="B55" s="31">
        <f t="shared" si="14"/>
        <v>2082.9598006384845</v>
      </c>
      <c r="C55" s="31">
        <f t="shared" si="12"/>
        <v>4808.984239060772</v>
      </c>
      <c r="D55" s="31">
        <f t="shared" si="12"/>
        <v>79.5464188272233</v>
      </c>
      <c r="E55" s="31">
        <f t="shared" si="12"/>
        <v>16.331133313742228</v>
      </c>
      <c r="F55" s="31">
        <f t="shared" si="0"/>
        <v>6987.821591840222</v>
      </c>
      <c r="H55" s="82">
        <v>2029</v>
      </c>
      <c r="I55" s="83" t="e">
        <f t="shared" si="8"/>
        <v>#N/A</v>
      </c>
      <c r="J55" s="83" t="e">
        <f t="shared" si="9"/>
        <v>#N/A</v>
      </c>
      <c r="K55" s="83" t="e">
        <f t="shared" si="10"/>
        <v>#N/A</v>
      </c>
      <c r="L55" s="83" t="e">
        <f t="shared" si="11"/>
        <v>#N/A</v>
      </c>
      <c r="M55" s="31" t="e">
        <f t="shared" si="1"/>
        <v>#N/A</v>
      </c>
      <c r="O55" s="82">
        <v>2029</v>
      </c>
      <c r="P55" s="94" t="e">
        <f t="shared" si="15"/>
        <v>#N/A</v>
      </c>
      <c r="Q55" s="87" t="e">
        <f t="shared" si="13"/>
        <v>#N/A</v>
      </c>
      <c r="R55" s="87" t="e">
        <f t="shared" si="13"/>
        <v>#N/A</v>
      </c>
      <c r="S55" s="95" t="e">
        <f t="shared" si="13"/>
        <v>#N/A</v>
      </c>
      <c r="T55" s="90">
        <f t="shared" si="6"/>
        <v>0.007029332489864154</v>
      </c>
      <c r="V55" s="82">
        <v>2029</v>
      </c>
      <c r="W55" s="83">
        <v>447344.7541013062</v>
      </c>
      <c r="X55" s="31">
        <v>420346.6891249728</v>
      </c>
      <c r="Y55" s="31">
        <v>93394.02191700038</v>
      </c>
      <c r="Z55" s="31">
        <v>33009.15222134403</v>
      </c>
      <c r="AA55" s="83">
        <f t="shared" si="7"/>
        <v>994094.6173646235</v>
      </c>
    </row>
    <row r="56" spans="1:27" ht="12">
      <c r="A56" s="82">
        <v>2030</v>
      </c>
      <c r="B56" s="31">
        <f t="shared" si="14"/>
        <v>2078.2496898140057</v>
      </c>
      <c r="C56" s="31">
        <f t="shared" si="14"/>
        <v>4833.205381662776</v>
      </c>
      <c r="D56" s="31">
        <f t="shared" si="14"/>
        <v>80.99160559419676</v>
      </c>
      <c r="E56" s="31">
        <f t="shared" si="14"/>
        <v>16.272789616779775</v>
      </c>
      <c r="F56" s="31">
        <f t="shared" si="0"/>
        <v>7008.719466687758</v>
      </c>
      <c r="H56" s="82">
        <v>2030</v>
      </c>
      <c r="I56" s="83" t="e">
        <f t="shared" si="8"/>
        <v>#N/A</v>
      </c>
      <c r="J56" s="83" t="e">
        <f t="shared" si="9"/>
        <v>#N/A</v>
      </c>
      <c r="K56" s="83" t="e">
        <f t="shared" si="10"/>
        <v>#N/A</v>
      </c>
      <c r="L56" s="83" t="e">
        <f t="shared" si="11"/>
        <v>#N/A</v>
      </c>
      <c r="M56" s="31" t="e">
        <f t="shared" si="1"/>
        <v>#N/A</v>
      </c>
      <c r="O56" s="82">
        <v>2030</v>
      </c>
      <c r="P56" s="94" t="e">
        <f t="shared" si="15"/>
        <v>#N/A</v>
      </c>
      <c r="Q56" s="87" t="e">
        <f t="shared" si="15"/>
        <v>#N/A</v>
      </c>
      <c r="R56" s="87" t="e">
        <f t="shared" si="15"/>
        <v>#N/A</v>
      </c>
      <c r="S56" s="95" t="e">
        <f t="shared" si="15"/>
        <v>#N/A</v>
      </c>
      <c r="T56" s="90">
        <f t="shared" si="6"/>
        <v>0.0069288072882157025</v>
      </c>
      <c r="V56" s="82">
        <v>2030</v>
      </c>
      <c r="W56" s="83">
        <v>454989.0257423071</v>
      </c>
      <c r="X56" s="31">
        <v>427411.9927321047</v>
      </c>
      <c r="Y56" s="31">
        <v>95307.88743518206</v>
      </c>
      <c r="Z56" s="31">
        <v>33824.41795813258</v>
      </c>
      <c r="AA56" s="83">
        <f t="shared" si="7"/>
        <v>1011533.3238677265</v>
      </c>
    </row>
    <row r="57" spans="1:27" ht="12">
      <c r="A57" s="82">
        <v>2031</v>
      </c>
      <c r="B57" s="31">
        <f t="shared" si="14"/>
        <v>2073.539578989527</v>
      </c>
      <c r="C57" s="31">
        <f t="shared" si="14"/>
        <v>4857.426524264781</v>
      </c>
      <c r="D57" s="31">
        <f t="shared" si="14"/>
        <v>82.43679236117019</v>
      </c>
      <c r="E57" s="31">
        <f t="shared" si="14"/>
        <v>16.214445919817322</v>
      </c>
      <c r="F57" s="31">
        <f t="shared" si="0"/>
        <v>7029.617341535295</v>
      </c>
      <c r="H57" s="82">
        <v>2031</v>
      </c>
      <c r="I57" s="83" t="e">
        <f t="shared" si="8"/>
        <v>#N/A</v>
      </c>
      <c r="J57" s="83" t="e">
        <f t="shared" si="9"/>
        <v>#N/A</v>
      </c>
      <c r="K57" s="83" t="e">
        <f t="shared" si="10"/>
        <v>#N/A</v>
      </c>
      <c r="L57" s="83" t="e">
        <f t="shared" si="11"/>
        <v>#N/A</v>
      </c>
      <c r="M57" s="31" t="e">
        <f t="shared" si="1"/>
        <v>#N/A</v>
      </c>
      <c r="O57" s="82">
        <v>2031</v>
      </c>
      <c r="P57" s="94" t="e">
        <f t="shared" si="15"/>
        <v>#N/A</v>
      </c>
      <c r="Q57" s="87" t="e">
        <f t="shared" si="15"/>
        <v>#N/A</v>
      </c>
      <c r="R57" s="87" t="e">
        <f t="shared" si="15"/>
        <v>#N/A</v>
      </c>
      <c r="S57" s="95" t="e">
        <f t="shared" si="15"/>
        <v>#N/A</v>
      </c>
      <c r="T57" s="90">
        <f t="shared" si="6"/>
        <v>0.006831568761716132</v>
      </c>
      <c r="V57" s="82">
        <v>2031</v>
      </c>
      <c r="W57" s="83">
        <v>462642.1034165665</v>
      </c>
      <c r="X57" s="31">
        <v>434484.4518846126</v>
      </c>
      <c r="Y57" s="31">
        <v>97223.5460832877</v>
      </c>
      <c r="Z57" s="31">
        <v>34640.103753922485</v>
      </c>
      <c r="AA57" s="83">
        <f t="shared" si="7"/>
        <v>1028990.2051383894</v>
      </c>
    </row>
    <row r="58" spans="1:27" ht="12">
      <c r="A58" s="82">
        <v>2032</v>
      </c>
      <c r="B58" s="31">
        <f t="shared" si="14"/>
        <v>2068.8294681650477</v>
      </c>
      <c r="C58" s="31">
        <f t="shared" si="14"/>
        <v>4881.647666866785</v>
      </c>
      <c r="D58" s="31">
        <f t="shared" si="14"/>
        <v>83.88197912814363</v>
      </c>
      <c r="E58" s="31">
        <f t="shared" si="14"/>
        <v>16.15610222285487</v>
      </c>
      <c r="F58" s="31">
        <f t="shared" si="0"/>
        <v>7050.515216382832</v>
      </c>
      <c r="H58" s="82">
        <v>2032</v>
      </c>
      <c r="I58" s="83" t="e">
        <f t="shared" si="8"/>
        <v>#N/A</v>
      </c>
      <c r="J58" s="83" t="e">
        <f t="shared" si="9"/>
        <v>#N/A</v>
      </c>
      <c r="K58" s="83" t="e">
        <f t="shared" si="10"/>
        <v>#N/A</v>
      </c>
      <c r="L58" s="83" t="e">
        <f t="shared" si="11"/>
        <v>#N/A</v>
      </c>
      <c r="M58" s="31" t="e">
        <f t="shared" si="1"/>
        <v>#N/A</v>
      </c>
      <c r="O58" s="82">
        <v>2032</v>
      </c>
      <c r="P58" s="94" t="e">
        <f t="shared" si="15"/>
        <v>#N/A</v>
      </c>
      <c r="Q58" s="87" t="e">
        <f t="shared" si="15"/>
        <v>#N/A</v>
      </c>
      <c r="R58" s="87" t="e">
        <f t="shared" si="15"/>
        <v>#N/A</v>
      </c>
      <c r="S58" s="95" t="e">
        <f t="shared" si="15"/>
        <v>#N/A</v>
      </c>
      <c r="T58" s="90">
        <f t="shared" si="6"/>
        <v>0.006737460606333591</v>
      </c>
      <c r="V58" s="82">
        <v>2032</v>
      </c>
      <c r="W58" s="83">
        <v>470303.720957557</v>
      </c>
      <c r="X58" s="31">
        <v>441563.88558572443</v>
      </c>
      <c r="Y58" s="31">
        <v>99140.96819351127</v>
      </c>
      <c r="Z58" s="31">
        <v>35456.20306909943</v>
      </c>
      <c r="AA58" s="83">
        <f t="shared" si="7"/>
        <v>1046464.777805892</v>
      </c>
    </row>
    <row r="59" spans="1:27" ht="12">
      <c r="A59" s="82">
        <v>2033</v>
      </c>
      <c r="B59" s="31">
        <f t="shared" si="14"/>
        <v>2064.119357340569</v>
      </c>
      <c r="C59" s="31">
        <f t="shared" si="14"/>
        <v>4905.86880946879</v>
      </c>
      <c r="D59" s="31">
        <f t="shared" si="14"/>
        <v>85.32716589511708</v>
      </c>
      <c r="E59" s="31">
        <f t="shared" si="14"/>
        <v>16.097758525892417</v>
      </c>
      <c r="F59" s="31">
        <f t="shared" si="0"/>
        <v>7071.413091230368</v>
      </c>
      <c r="H59" s="82">
        <v>2033</v>
      </c>
      <c r="I59" s="83" t="e">
        <f t="shared" si="8"/>
        <v>#N/A</v>
      </c>
      <c r="J59" s="83" t="e">
        <f t="shared" si="9"/>
        <v>#N/A</v>
      </c>
      <c r="K59" s="83" t="e">
        <f t="shared" si="10"/>
        <v>#N/A</v>
      </c>
      <c r="L59" s="83" t="e">
        <f t="shared" si="11"/>
        <v>#N/A</v>
      </c>
      <c r="M59" s="31" t="e">
        <f t="shared" si="1"/>
        <v>#N/A</v>
      </c>
      <c r="O59" s="82">
        <v>2033</v>
      </c>
      <c r="P59" s="94" t="e">
        <f t="shared" si="15"/>
        <v>#N/A</v>
      </c>
      <c r="Q59" s="87" t="e">
        <f t="shared" si="15"/>
        <v>#N/A</v>
      </c>
      <c r="R59" s="87" t="e">
        <f t="shared" si="15"/>
        <v>#N/A</v>
      </c>
      <c r="S59" s="95" t="e">
        <f t="shared" si="15"/>
        <v>#N/A</v>
      </c>
      <c r="T59" s="90">
        <f t="shared" si="6"/>
        <v>0.006646336206382424</v>
      </c>
      <c r="V59" s="82">
        <v>2033</v>
      </c>
      <c r="W59" s="83">
        <v>477973.62083771155</v>
      </c>
      <c r="X59" s="31">
        <v>448650.1178022169</v>
      </c>
      <c r="Y59" s="31">
        <v>101060.12460392516</v>
      </c>
      <c r="Z59" s="31">
        <v>36272.7094675517</v>
      </c>
      <c r="AA59" s="83">
        <f t="shared" si="7"/>
        <v>1063956.5727114053</v>
      </c>
    </row>
    <row r="60" spans="1:27" ht="12">
      <c r="A60" s="82">
        <v>2034</v>
      </c>
      <c r="B60" s="31">
        <f t="shared" si="14"/>
        <v>2059.40924651609</v>
      </c>
      <c r="C60" s="31">
        <f t="shared" si="14"/>
        <v>4930.0899520707935</v>
      </c>
      <c r="D60" s="31">
        <f t="shared" si="14"/>
        <v>86.77235266209053</v>
      </c>
      <c r="E60" s="31">
        <f t="shared" si="14"/>
        <v>16.039414828929964</v>
      </c>
      <c r="F60" s="31">
        <f t="shared" si="0"/>
        <v>7092.310966077904</v>
      </c>
      <c r="H60" s="82">
        <v>2034</v>
      </c>
      <c r="I60" s="83" t="e">
        <f t="shared" si="8"/>
        <v>#N/A</v>
      </c>
      <c r="J60" s="83" t="e">
        <f t="shared" si="9"/>
        <v>#N/A</v>
      </c>
      <c r="K60" s="83" t="e">
        <f t="shared" si="10"/>
        <v>#N/A</v>
      </c>
      <c r="L60" s="83" t="e">
        <f t="shared" si="11"/>
        <v>#N/A</v>
      </c>
      <c r="M60" s="31" t="e">
        <f t="shared" si="1"/>
        <v>#N/A</v>
      </c>
      <c r="O60" s="82">
        <v>2034</v>
      </c>
      <c r="P60" s="94" t="e">
        <f t="shared" si="15"/>
        <v>#N/A</v>
      </c>
      <c r="Q60" s="87" t="e">
        <f t="shared" si="15"/>
        <v>#N/A</v>
      </c>
      <c r="R60" s="87" t="e">
        <f t="shared" si="15"/>
        <v>#N/A</v>
      </c>
      <c r="S60" s="95" t="e">
        <f t="shared" si="15"/>
        <v>#N/A</v>
      </c>
      <c r="T60" s="90">
        <f t="shared" si="6"/>
        <v>0.006558057897574096</v>
      </c>
      <c r="V60" s="82">
        <v>2034</v>
      </c>
      <c r="W60" s="83">
        <v>485651.55388408114</v>
      </c>
      <c r="X60" s="31">
        <v>455742.9773238223</v>
      </c>
      <c r="Y60" s="31">
        <v>102980.98664951748</v>
      </c>
      <c r="Z60" s="31">
        <v>37089.61661500189</v>
      </c>
      <c r="AA60" s="83">
        <f t="shared" si="7"/>
        <v>1081465.1344724228</v>
      </c>
    </row>
    <row r="61" spans="1:27" ht="12">
      <c r="A61" s="82">
        <v>2035</v>
      </c>
      <c r="B61" s="31">
        <f t="shared" si="14"/>
        <v>2054.699135691611</v>
      </c>
      <c r="C61" s="31">
        <f t="shared" si="14"/>
        <v>4954.311094672798</v>
      </c>
      <c r="D61" s="31">
        <f t="shared" si="14"/>
        <v>88.21753942906396</v>
      </c>
      <c r="E61" s="31">
        <f t="shared" si="14"/>
        <v>15.98107113196751</v>
      </c>
      <c r="F61" s="31">
        <f t="shared" si="0"/>
        <v>7113.208840925441</v>
      </c>
      <c r="H61" s="82">
        <v>2035</v>
      </c>
      <c r="I61" s="83" t="e">
        <f t="shared" si="8"/>
        <v>#N/A</v>
      </c>
      <c r="J61" s="83" t="e">
        <f t="shared" si="9"/>
        <v>#N/A</v>
      </c>
      <c r="K61" s="83" t="e">
        <f t="shared" si="10"/>
        <v>#N/A</v>
      </c>
      <c r="L61" s="83" t="e">
        <f t="shared" si="11"/>
        <v>#N/A</v>
      </c>
      <c r="M61" s="31" t="e">
        <f t="shared" si="1"/>
        <v>#N/A</v>
      </c>
      <c r="O61" s="82">
        <v>2035</v>
      </c>
      <c r="P61" s="94" t="e">
        <f t="shared" si="15"/>
        <v>#N/A</v>
      </c>
      <c r="Q61" s="87" t="e">
        <f t="shared" si="15"/>
        <v>#N/A</v>
      </c>
      <c r="R61" s="87" t="e">
        <f t="shared" si="15"/>
        <v>#N/A</v>
      </c>
      <c r="S61" s="95" t="e">
        <f t="shared" si="15"/>
        <v>#N/A</v>
      </c>
      <c r="T61" s="90">
        <f t="shared" si="6"/>
        <v>0.006472496296244072</v>
      </c>
      <c r="V61" s="82">
        <v>2035</v>
      </c>
      <c r="W61" s="83">
        <v>493337.27900340565</v>
      </c>
      <c r="X61" s="31">
        <v>462842.29762666574</v>
      </c>
      <c r="Y61" s="31">
        <v>104903.52615339635</v>
      </c>
      <c r="Z61" s="31">
        <v>37906.91827736609</v>
      </c>
      <c r="AA61" s="83">
        <f t="shared" si="7"/>
        <v>1098990.0210608337</v>
      </c>
    </row>
    <row r="62" spans="1:27" ht="12">
      <c r="A62" s="82">
        <v>2036</v>
      </c>
      <c r="B62" s="31">
        <f t="shared" si="14"/>
        <v>2049.9890248671322</v>
      </c>
      <c r="C62" s="31">
        <f t="shared" si="14"/>
        <v>4978.532237274803</v>
      </c>
      <c r="D62" s="31">
        <f t="shared" si="14"/>
        <v>89.6627261960374</v>
      </c>
      <c r="E62" s="31">
        <f t="shared" si="14"/>
        <v>15.922727435005058</v>
      </c>
      <c r="F62" s="31">
        <f t="shared" si="0"/>
        <v>7134.1067157729785</v>
      </c>
      <c r="H62" s="82">
        <v>2036</v>
      </c>
      <c r="I62" s="83" t="e">
        <f t="shared" si="8"/>
        <v>#N/A</v>
      </c>
      <c r="J62" s="83" t="e">
        <f t="shared" si="9"/>
        <v>#N/A</v>
      </c>
      <c r="K62" s="83" t="e">
        <f t="shared" si="10"/>
        <v>#N/A</v>
      </c>
      <c r="L62" s="83" t="e">
        <f t="shared" si="11"/>
        <v>#N/A</v>
      </c>
      <c r="M62" s="31" t="e">
        <f t="shared" si="1"/>
        <v>#N/A</v>
      </c>
      <c r="O62" s="82">
        <v>2036</v>
      </c>
      <c r="P62" s="94" t="e">
        <f t="shared" si="15"/>
        <v>#N/A</v>
      </c>
      <c r="Q62" s="87" t="e">
        <f t="shared" si="15"/>
        <v>#N/A</v>
      </c>
      <c r="R62" s="87" t="e">
        <f t="shared" si="15"/>
        <v>#N/A</v>
      </c>
      <c r="S62" s="95" t="e">
        <f t="shared" si="15"/>
        <v>#N/A</v>
      </c>
      <c r="T62" s="90">
        <f t="shared" si="6"/>
        <v>0.0063895296879276555</v>
      </c>
      <c r="V62" s="82">
        <v>2036</v>
      </c>
      <c r="W62" s="83">
        <v>501030.56291628757</v>
      </c>
      <c r="X62" s="31">
        <v>469947.91674061876</v>
      </c>
      <c r="Y62" s="31">
        <v>106827.71541815688</v>
      </c>
      <c r="Z62" s="31">
        <v>38724.608319139974</v>
      </c>
      <c r="AA62" s="83">
        <f t="shared" si="7"/>
        <v>1116530.8033942033</v>
      </c>
    </row>
    <row r="63" spans="1:27" ht="12">
      <c r="A63" s="82">
        <v>2037</v>
      </c>
      <c r="B63" s="31">
        <f t="shared" si="14"/>
        <v>2045.2789140426535</v>
      </c>
      <c r="C63" s="31">
        <f t="shared" si="14"/>
        <v>5002.753379876807</v>
      </c>
      <c r="D63" s="31">
        <f t="shared" si="14"/>
        <v>91.10791296301085</v>
      </c>
      <c r="E63" s="31">
        <f t="shared" si="14"/>
        <v>15.864383738042605</v>
      </c>
      <c r="F63" s="31">
        <f t="shared" si="0"/>
        <v>7155.004590620514</v>
      </c>
      <c r="H63" s="82">
        <v>2037</v>
      </c>
      <c r="I63" s="83" t="e">
        <f t="shared" si="8"/>
        <v>#N/A</v>
      </c>
      <c r="J63" s="83" t="e">
        <f t="shared" si="9"/>
        <v>#N/A</v>
      </c>
      <c r="K63" s="83" t="e">
        <f t="shared" si="10"/>
        <v>#N/A</v>
      </c>
      <c r="L63" s="83" t="e">
        <f t="shared" si="11"/>
        <v>#N/A</v>
      </c>
      <c r="M63" s="31" t="e">
        <f t="shared" si="1"/>
        <v>#N/A</v>
      </c>
      <c r="O63" s="82">
        <v>2037</v>
      </c>
      <c r="P63" s="94" t="e">
        <f t="shared" si="15"/>
        <v>#N/A</v>
      </c>
      <c r="Q63" s="87" t="e">
        <f t="shared" si="15"/>
        <v>#N/A</v>
      </c>
      <c r="R63" s="87" t="e">
        <f t="shared" si="15"/>
        <v>#N/A</v>
      </c>
      <c r="S63" s="95" t="e">
        <f t="shared" si="15"/>
        <v>#N/A</v>
      </c>
      <c r="T63" s="90">
        <f t="shared" si="6"/>
        <v>0.006309043469250814</v>
      </c>
      <c r="V63" s="82">
        <v>2037</v>
      </c>
      <c r="W63" s="83">
        <v>508731.179900163</v>
      </c>
      <c r="X63" s="31">
        <v>477059.67712045537</v>
      </c>
      <c r="Y63" s="31">
        <v>108753.52721740869</v>
      </c>
      <c r="Z63" s="31">
        <v>39542.68070181168</v>
      </c>
      <c r="AA63" s="83">
        <f t="shared" si="7"/>
        <v>1134087.0649398388</v>
      </c>
    </row>
    <row r="64" spans="1:27" ht="12">
      <c r="A64" s="82">
        <v>2038</v>
      </c>
      <c r="B64" s="31">
        <f t="shared" si="14"/>
        <v>2040.5688032181745</v>
      </c>
      <c r="C64" s="31">
        <f t="shared" si="14"/>
        <v>5026.974522478812</v>
      </c>
      <c r="D64" s="31">
        <f t="shared" si="14"/>
        <v>92.5530997299843</v>
      </c>
      <c r="E64" s="31">
        <f t="shared" si="14"/>
        <v>15.806040041080152</v>
      </c>
      <c r="F64" s="31">
        <f t="shared" si="0"/>
        <v>7175.902465468052</v>
      </c>
      <c r="H64" s="82">
        <v>2038</v>
      </c>
      <c r="I64" s="83" t="e">
        <f t="shared" si="8"/>
        <v>#N/A</v>
      </c>
      <c r="J64" s="83" t="e">
        <f t="shared" si="9"/>
        <v>#N/A</v>
      </c>
      <c r="K64" s="83" t="e">
        <f t="shared" si="10"/>
        <v>#N/A</v>
      </c>
      <c r="L64" s="83" t="e">
        <f t="shared" si="11"/>
        <v>#N/A</v>
      </c>
      <c r="M64" s="31" t="e">
        <f t="shared" si="1"/>
        <v>#N/A</v>
      </c>
      <c r="O64" s="82">
        <v>2038</v>
      </c>
      <c r="P64" s="94" t="e">
        <f t="shared" si="15"/>
        <v>#N/A</v>
      </c>
      <c r="Q64" s="87" t="e">
        <f t="shared" si="15"/>
        <v>#N/A</v>
      </c>
      <c r="R64" s="87" t="e">
        <f t="shared" si="15"/>
        <v>#N/A</v>
      </c>
      <c r="S64" s="95" t="e">
        <f t="shared" si="15"/>
        <v>#N/A</v>
      </c>
      <c r="T64" s="90">
        <f t="shared" si="6"/>
        <v>0.006230929637792929</v>
      </c>
      <c r="V64" s="82">
        <v>2038</v>
      </c>
      <c r="W64" s="83">
        <v>516438.91154077905</v>
      </c>
      <c r="X64" s="31">
        <v>484177.42552070104</v>
      </c>
      <c r="Y64" s="31">
        <v>110680.93478746005</v>
      </c>
      <c r="Z64" s="31">
        <v>40361.1294823006</v>
      </c>
      <c r="AA64" s="83">
        <f t="shared" si="7"/>
        <v>1151658.4013312408</v>
      </c>
    </row>
    <row r="65" spans="1:27" ht="12">
      <c r="A65" s="82">
        <v>2039</v>
      </c>
      <c r="B65" s="31">
        <f t="shared" si="14"/>
        <v>2035.8586923936957</v>
      </c>
      <c r="C65" s="31">
        <f t="shared" si="14"/>
        <v>5051.195665080817</v>
      </c>
      <c r="D65" s="31">
        <f t="shared" si="14"/>
        <v>93.99828649695775</v>
      </c>
      <c r="E65" s="31">
        <f t="shared" si="14"/>
        <v>15.7476963441177</v>
      </c>
      <c r="F65" s="31">
        <f t="shared" si="0"/>
        <v>7196.800340315588</v>
      </c>
      <c r="H65" s="82">
        <v>2039</v>
      </c>
      <c r="I65" s="83" t="e">
        <f t="shared" si="8"/>
        <v>#N/A</v>
      </c>
      <c r="J65" s="83" t="e">
        <f t="shared" si="9"/>
        <v>#N/A</v>
      </c>
      <c r="K65" s="83" t="e">
        <f t="shared" si="10"/>
        <v>#N/A</v>
      </c>
      <c r="L65" s="83" t="e">
        <f t="shared" si="11"/>
        <v>#N/A</v>
      </c>
      <c r="M65" s="31" t="e">
        <f t="shared" si="1"/>
        <v>#N/A</v>
      </c>
      <c r="O65" s="82">
        <v>2039</v>
      </c>
      <c r="P65" s="94" t="e">
        <f t="shared" si="15"/>
        <v>#N/A</v>
      </c>
      <c r="Q65" s="87" t="e">
        <f t="shared" si="15"/>
        <v>#N/A</v>
      </c>
      <c r="R65" s="87" t="e">
        <f t="shared" si="15"/>
        <v>#N/A</v>
      </c>
      <c r="S65" s="95" t="e">
        <f t="shared" si="15"/>
        <v>#N/A</v>
      </c>
      <c r="T65" s="90">
        <f t="shared" si="6"/>
        <v>0.006155086325181591</v>
      </c>
      <c r="V65" s="82">
        <v>2039</v>
      </c>
      <c r="W65" s="83">
        <v>524153.5464918945</v>
      </c>
      <c r="X65" s="31">
        <v>491301.01287406834</v>
      </c>
      <c r="Y65" s="31">
        <v>112609.91181915598</v>
      </c>
      <c r="Z65" s="31">
        <v>41179.94881142191</v>
      </c>
      <c r="AA65" s="83">
        <f t="shared" si="7"/>
        <v>1169244.4199965408</v>
      </c>
    </row>
    <row r="66" spans="1:27" ht="12">
      <c r="A66" s="82">
        <v>2040</v>
      </c>
      <c r="B66" s="31">
        <f t="shared" si="14"/>
        <v>2031.1485815692167</v>
      </c>
      <c r="C66" s="31">
        <f t="shared" si="14"/>
        <v>5075.416807682821</v>
      </c>
      <c r="D66" s="31">
        <f t="shared" si="14"/>
        <v>95.44347326393118</v>
      </c>
      <c r="E66" s="31">
        <f t="shared" si="14"/>
        <v>15.689352647155246</v>
      </c>
      <c r="F66" s="31">
        <f t="shared" si="0"/>
        <v>7217.698215163124</v>
      </c>
      <c r="H66" s="82">
        <v>2040</v>
      </c>
      <c r="I66" s="83" t="e">
        <f t="shared" si="8"/>
        <v>#N/A</v>
      </c>
      <c r="J66" s="83" t="e">
        <f t="shared" si="9"/>
        <v>#N/A</v>
      </c>
      <c r="K66" s="83" t="e">
        <f t="shared" si="10"/>
        <v>#N/A</v>
      </c>
      <c r="L66" s="83" t="e">
        <f t="shared" si="11"/>
        <v>#N/A</v>
      </c>
      <c r="M66" s="31" t="e">
        <f t="shared" si="1"/>
        <v>#N/A</v>
      </c>
      <c r="O66" s="82">
        <v>2040</v>
      </c>
      <c r="P66" s="94" t="e">
        <f t="shared" si="15"/>
        <v>#N/A</v>
      </c>
      <c r="Q66" s="87" t="e">
        <f t="shared" si="15"/>
        <v>#N/A</v>
      </c>
      <c r="R66" s="87" t="e">
        <f t="shared" si="15"/>
        <v>#N/A</v>
      </c>
      <c r="S66" s="95" t="e">
        <f t="shared" si="15"/>
        <v>#N/A</v>
      </c>
      <c r="T66" s="90">
        <f t="shared" si="6"/>
        <v>0.006081417369207223</v>
      </c>
      <c r="V66" s="82">
        <v>2040</v>
      </c>
      <c r="W66" s="83">
        <v>531874.8802429287</v>
      </c>
      <c r="X66" s="31">
        <v>498430.2941733767</v>
      </c>
      <c r="Y66" s="31">
        <v>114540.43244986728</v>
      </c>
      <c r="Z66" s="31">
        <v>41999.132932376444</v>
      </c>
      <c r="AA66" s="83">
        <f t="shared" si="7"/>
        <v>1186844.739798549</v>
      </c>
    </row>
    <row r="67" spans="1:27" ht="12">
      <c r="A67" s="82">
        <v>2041</v>
      </c>
      <c r="B67" s="31">
        <f t="shared" si="14"/>
        <v>2026.4384707447377</v>
      </c>
      <c r="C67" s="31">
        <f t="shared" si="14"/>
        <v>5099.637950284826</v>
      </c>
      <c r="D67" s="31">
        <f t="shared" si="14"/>
        <v>96.88866003090462</v>
      </c>
      <c r="E67" s="31">
        <f t="shared" si="14"/>
        <v>15.631008950192793</v>
      </c>
      <c r="F67" s="31">
        <f t="shared" si="0"/>
        <v>7238.596090010661</v>
      </c>
      <c r="H67" s="82">
        <v>2041</v>
      </c>
      <c r="I67" s="83" t="e">
        <f t="shared" si="8"/>
        <v>#N/A</v>
      </c>
      <c r="J67" s="83" t="e">
        <f t="shared" si="9"/>
        <v>#N/A</v>
      </c>
      <c r="K67" s="83" t="e">
        <f t="shared" si="10"/>
        <v>#N/A</v>
      </c>
      <c r="L67" s="83" t="e">
        <f t="shared" si="11"/>
        <v>#N/A</v>
      </c>
      <c r="M67" s="31" t="e">
        <f t="shared" si="1"/>
        <v>#N/A</v>
      </c>
      <c r="O67" s="82">
        <v>2041</v>
      </c>
      <c r="P67" s="94" t="e">
        <f t="shared" si="15"/>
        <v>#N/A</v>
      </c>
      <c r="Q67" s="87" t="e">
        <f t="shared" si="15"/>
        <v>#N/A</v>
      </c>
      <c r="R67" s="87" t="e">
        <f t="shared" si="15"/>
        <v>#N/A</v>
      </c>
      <c r="S67" s="95" t="e">
        <f t="shared" si="15"/>
        <v>#N/A</v>
      </c>
      <c r="T67" s="90">
        <f t="shared" si="6"/>
        <v>0.0060098319212077535</v>
      </c>
      <c r="V67" s="82">
        <v>2041</v>
      </c>
      <c r="W67" s="83">
        <v>539602.7148942982</v>
      </c>
      <c r="X67" s="31">
        <v>505565.12835685373</v>
      </c>
      <c r="Y67" s="31">
        <v>116472.47125562718</v>
      </c>
      <c r="Z67" s="31">
        <v>42818.67617926519</v>
      </c>
      <c r="AA67" s="83">
        <f t="shared" si="7"/>
        <v>1204458.9906860443</v>
      </c>
    </row>
    <row r="68" spans="1:27" ht="12">
      <c r="A68" s="82">
        <v>2042</v>
      </c>
      <c r="B68" s="31">
        <f t="shared" si="14"/>
        <v>2021.728359920259</v>
      </c>
      <c r="C68" s="31">
        <f t="shared" si="14"/>
        <v>5123.85909288683</v>
      </c>
      <c r="D68" s="31">
        <f t="shared" si="14"/>
        <v>98.33384679787807</v>
      </c>
      <c r="E68" s="31">
        <f t="shared" si="14"/>
        <v>15.57266525323034</v>
      </c>
      <c r="F68" s="31">
        <f t="shared" si="0"/>
        <v>7259.493964858198</v>
      </c>
      <c r="H68" s="82">
        <v>2042</v>
      </c>
      <c r="I68" s="83" t="e">
        <f t="shared" si="8"/>
        <v>#N/A</v>
      </c>
      <c r="J68" s="83" t="e">
        <f t="shared" si="9"/>
        <v>#N/A</v>
      </c>
      <c r="K68" s="83" t="e">
        <f t="shared" si="10"/>
        <v>#N/A</v>
      </c>
      <c r="L68" s="83" t="e">
        <f t="shared" si="11"/>
        <v>#N/A</v>
      </c>
      <c r="M68" s="31" t="e">
        <f t="shared" si="1"/>
        <v>#N/A</v>
      </c>
      <c r="O68" s="82">
        <v>2042</v>
      </c>
      <c r="P68" s="94" t="e">
        <f t="shared" si="15"/>
        <v>#N/A</v>
      </c>
      <c r="Q68" s="87" t="e">
        <f t="shared" si="15"/>
        <v>#N/A</v>
      </c>
      <c r="R68" s="87" t="e">
        <f t="shared" si="15"/>
        <v>#N/A</v>
      </c>
      <c r="S68" s="95" t="e">
        <f t="shared" si="15"/>
        <v>#N/A</v>
      </c>
      <c r="T68" s="90">
        <f t="shared" si="6"/>
        <v>0.005940244085379709</v>
      </c>
      <c r="V68" s="82">
        <v>2042</v>
      </c>
      <c r="W68" s="83">
        <v>547336.8589401807</v>
      </c>
      <c r="X68" s="31">
        <v>512705.37819672405</v>
      </c>
      <c r="Y68" s="31">
        <v>118406.00324341335</v>
      </c>
      <c r="Z68" s="31">
        <v>43638.5729756284</v>
      </c>
      <c r="AA68" s="83">
        <f t="shared" si="7"/>
        <v>1222086.8133559464</v>
      </c>
    </row>
    <row r="69" spans="1:27" ht="12">
      <c r="A69" s="82">
        <v>2043</v>
      </c>
      <c r="B69" s="31">
        <f t="shared" si="14"/>
        <v>2017.01824909578</v>
      </c>
      <c r="C69" s="31">
        <f t="shared" si="14"/>
        <v>5148.080235488835</v>
      </c>
      <c r="D69" s="31">
        <f t="shared" si="14"/>
        <v>99.77903356485152</v>
      </c>
      <c r="E69" s="31">
        <f t="shared" si="14"/>
        <v>15.514321556267888</v>
      </c>
      <c r="F69" s="31">
        <f t="shared" si="0"/>
        <v>7280.391839705733</v>
      </c>
      <c r="H69" s="82">
        <v>2043</v>
      </c>
      <c r="I69" s="83" t="e">
        <f t="shared" si="8"/>
        <v>#N/A</v>
      </c>
      <c r="J69" s="83" t="e">
        <f t="shared" si="9"/>
        <v>#N/A</v>
      </c>
      <c r="K69" s="83" t="e">
        <f t="shared" si="10"/>
        <v>#N/A</v>
      </c>
      <c r="L69" s="83" t="e">
        <f t="shared" si="11"/>
        <v>#N/A</v>
      </c>
      <c r="M69" s="31" t="e">
        <f t="shared" si="1"/>
        <v>#N/A</v>
      </c>
      <c r="O69" s="82">
        <v>2043</v>
      </c>
      <c r="P69" s="94" t="e">
        <f t="shared" si="15"/>
        <v>#N/A</v>
      </c>
      <c r="Q69" s="87" t="e">
        <f t="shared" si="15"/>
        <v>#N/A</v>
      </c>
      <c r="R69" s="87" t="e">
        <f t="shared" si="15"/>
        <v>#N/A</v>
      </c>
      <c r="S69" s="95" t="e">
        <f t="shared" si="15"/>
        <v>#N/A</v>
      </c>
      <c r="T69" s="90">
        <f t="shared" si="6"/>
        <v>0.0058725725870294515</v>
      </c>
      <c r="V69" s="82">
        <v>2043</v>
      </c>
      <c r="W69" s="83">
        <v>555077.1270584635</v>
      </c>
      <c r="X69" s="31">
        <v>519850.91019098845</v>
      </c>
      <c r="Y69" s="31">
        <v>120341.00384357189</v>
      </c>
      <c r="Z69" s="31">
        <v>44458.81783300848</v>
      </c>
      <c r="AA69" s="83">
        <f t="shared" si="7"/>
        <v>1239727.8589260324</v>
      </c>
    </row>
    <row r="70" spans="1:27" ht="12">
      <c r="A70" s="82">
        <v>2044</v>
      </c>
      <c r="B70" s="31">
        <f t="shared" si="14"/>
        <v>2012.3081382713012</v>
      </c>
      <c r="C70" s="31">
        <f t="shared" si="14"/>
        <v>5172.301378090839</v>
      </c>
      <c r="D70" s="31">
        <f t="shared" si="14"/>
        <v>101.22422033182495</v>
      </c>
      <c r="E70" s="31">
        <f t="shared" si="14"/>
        <v>15.455977859305435</v>
      </c>
      <c r="F70" s="31">
        <f t="shared" si="0"/>
        <v>7301.28971455327</v>
      </c>
      <c r="H70" s="82">
        <v>2044</v>
      </c>
      <c r="I70" s="83" t="e">
        <f t="shared" si="8"/>
        <v>#N/A</v>
      </c>
      <c r="J70" s="83" t="e">
        <f t="shared" si="9"/>
        <v>#N/A</v>
      </c>
      <c r="K70" s="83" t="e">
        <f t="shared" si="10"/>
        <v>#N/A</v>
      </c>
      <c r="L70" s="83" t="e">
        <f t="shared" si="11"/>
        <v>#N/A</v>
      </c>
      <c r="M70" s="31" t="e">
        <f t="shared" si="1"/>
        <v>#N/A</v>
      </c>
      <c r="O70" s="82">
        <v>2044</v>
      </c>
      <c r="P70" s="94" t="e">
        <f t="shared" si="15"/>
        <v>#N/A</v>
      </c>
      <c r="Q70" s="87" t="e">
        <f t="shared" si="15"/>
        <v>#N/A</v>
      </c>
      <c r="R70" s="87" t="e">
        <f t="shared" si="15"/>
        <v>#N/A</v>
      </c>
      <c r="S70" s="95" t="e">
        <f t="shared" si="15"/>
        <v>#N/A</v>
      </c>
      <c r="T70" s="90">
        <f t="shared" si="6"/>
        <v>0.0058067404670931605</v>
      </c>
      <c r="V70" s="82">
        <v>2044</v>
      </c>
      <c r="W70" s="83">
        <v>562823.3399076358</v>
      </c>
      <c r="X70" s="31">
        <v>527001.5944583009</v>
      </c>
      <c r="Y70" s="31">
        <v>122277.44890238054</v>
      </c>
      <c r="Z70" s="31">
        <v>45279.40534953663</v>
      </c>
      <c r="AA70" s="83">
        <f t="shared" si="7"/>
        <v>1257381.7886178538</v>
      </c>
    </row>
    <row r="71" spans="1:27" ht="12">
      <c r="A71" s="82">
        <v>2045</v>
      </c>
      <c r="B71" s="31">
        <f t="shared" si="14"/>
        <v>2007.5980274468222</v>
      </c>
      <c r="C71" s="31">
        <f t="shared" si="14"/>
        <v>5196.5225206928435</v>
      </c>
      <c r="D71" s="31">
        <f t="shared" si="14"/>
        <v>102.66940709879839</v>
      </c>
      <c r="E71" s="31">
        <f t="shared" si="14"/>
        <v>15.397634162342982</v>
      </c>
      <c r="F71" s="31">
        <f>SUM(B71:E71)</f>
        <v>7322.187589400807</v>
      </c>
      <c r="H71" s="82">
        <v>2045</v>
      </c>
      <c r="I71" s="83" t="e">
        <f t="shared" si="8"/>
        <v>#N/A</v>
      </c>
      <c r="J71" s="83" t="e">
        <f t="shared" si="9"/>
        <v>#N/A</v>
      </c>
      <c r="K71" s="83" t="e">
        <f t="shared" si="10"/>
        <v>#N/A</v>
      </c>
      <c r="L71" s="83" t="e">
        <f t="shared" si="11"/>
        <v>#N/A</v>
      </c>
      <c r="M71" s="31" t="e">
        <f t="shared" si="1"/>
        <v>#N/A</v>
      </c>
      <c r="O71" s="82">
        <v>2045</v>
      </c>
      <c r="P71" s="94" t="e">
        <f t="shared" si="15"/>
        <v>#N/A</v>
      </c>
      <c r="Q71" s="87" t="e">
        <f t="shared" si="15"/>
        <v>#N/A</v>
      </c>
      <c r="R71" s="87" t="e">
        <f t="shared" si="15"/>
        <v>#N/A</v>
      </c>
      <c r="S71" s="95" t="e">
        <f t="shared" si="15"/>
        <v>#N/A</v>
      </c>
      <c r="T71" s="90">
        <f t="shared" si="6"/>
        <v>0.005742674800532215</v>
      </c>
      <c r="V71" s="82">
        <v>2045</v>
      </c>
      <c r="W71" s="83">
        <v>570575.3239303944</v>
      </c>
      <c r="X71" s="31">
        <v>534157.3046358583</v>
      </c>
      <c r="Y71" s="31">
        <v>124215.31467474932</v>
      </c>
      <c r="Z71" s="31">
        <v>46100.33020854262</v>
      </c>
      <c r="AA71" s="83">
        <f t="shared" si="7"/>
        <v>1275048.2734495443</v>
      </c>
    </row>
    <row r="72" spans="1:27" ht="12">
      <c r="A72" s="82">
        <v>2046</v>
      </c>
      <c r="B72" s="31">
        <f t="shared" si="14"/>
        <v>2002.8879166223433</v>
      </c>
      <c r="C72" s="31">
        <f t="shared" si="14"/>
        <v>5220.743663294848</v>
      </c>
      <c r="D72" s="31">
        <f t="shared" si="14"/>
        <v>104.11459386577184</v>
      </c>
      <c r="E72" s="31">
        <f t="shared" si="14"/>
        <v>15.339290465380529</v>
      </c>
      <c r="F72" s="31">
        <f>SUM(B72:E72)</f>
        <v>7343.085464248344</v>
      </c>
      <c r="H72" s="82">
        <v>2046</v>
      </c>
      <c r="I72" s="83" t="e">
        <f t="shared" si="8"/>
        <v>#N/A</v>
      </c>
      <c r="J72" s="83" t="e">
        <f t="shared" si="9"/>
        <v>#N/A</v>
      </c>
      <c r="K72" s="83" t="e">
        <f t="shared" si="10"/>
        <v>#N/A</v>
      </c>
      <c r="L72" s="83" t="e">
        <f t="shared" si="11"/>
        <v>#N/A</v>
      </c>
      <c r="M72" s="31" t="e">
        <f t="shared" si="1"/>
        <v>#N/A</v>
      </c>
      <c r="O72" s="82">
        <v>2046</v>
      </c>
      <c r="P72" s="94" t="e">
        <f t="shared" si="15"/>
        <v>#N/A</v>
      </c>
      <c r="Q72" s="87" t="e">
        <f t="shared" si="15"/>
        <v>#N/A</v>
      </c>
      <c r="R72" s="87" t="e">
        <f t="shared" si="15"/>
        <v>#N/A</v>
      </c>
      <c r="S72" s="95" t="e">
        <f t="shared" si="15"/>
        <v>#N/A</v>
      </c>
      <c r="T72" s="90">
        <f t="shared" si="6"/>
        <v>0.005680306436456628</v>
      </c>
      <c r="V72" s="82">
        <v>2046</v>
      </c>
      <c r="W72" s="83">
        <v>578332.9111637408</v>
      </c>
      <c r="X72" s="31">
        <v>541317.9177802104</v>
      </c>
      <c r="Y72" s="31">
        <v>126154.57781705423</v>
      </c>
      <c r="Z72" s="31">
        <v>46921.58717718726</v>
      </c>
      <c r="AA72" s="83">
        <f t="shared" si="7"/>
        <v>1292726.9939381925</v>
      </c>
    </row>
    <row r="73" spans="1:27" ht="12">
      <c r="A73" s="82">
        <v>2047</v>
      </c>
      <c r="B73" s="31">
        <f t="shared" si="14"/>
        <v>1998.1778057978645</v>
      </c>
      <c r="C73" s="31">
        <f t="shared" si="14"/>
        <v>5244.964805896852</v>
      </c>
      <c r="D73" s="31">
        <f t="shared" si="14"/>
        <v>105.55978063274529</v>
      </c>
      <c r="E73" s="31">
        <f t="shared" si="14"/>
        <v>15.280946768418076</v>
      </c>
      <c r="F73" s="31">
        <f>SUM(B73:E73)</f>
        <v>7363.98333909588</v>
      </c>
      <c r="H73" s="82">
        <v>2047</v>
      </c>
      <c r="I73" s="83" t="e">
        <f t="shared" si="8"/>
        <v>#N/A</v>
      </c>
      <c r="J73" s="83" t="e">
        <f t="shared" si="9"/>
        <v>#N/A</v>
      </c>
      <c r="K73" s="83" t="e">
        <f t="shared" si="10"/>
        <v>#N/A</v>
      </c>
      <c r="L73" s="83" t="e">
        <f t="shared" si="11"/>
        <v>#N/A</v>
      </c>
      <c r="M73" s="31" t="e">
        <f t="shared" si="1"/>
        <v>#N/A</v>
      </c>
      <c r="O73" s="82">
        <v>2047</v>
      </c>
      <c r="P73" s="94" t="e">
        <f t="shared" si="15"/>
        <v>#N/A</v>
      </c>
      <c r="Q73" s="87" t="e">
        <f t="shared" si="15"/>
        <v>#N/A</v>
      </c>
      <c r="R73" s="87" t="e">
        <f t="shared" si="15"/>
        <v>#N/A</v>
      </c>
      <c r="S73" s="95" t="e">
        <f t="shared" si="15"/>
        <v>#N/A</v>
      </c>
      <c r="T73" s="90">
        <f t="shared" si="6"/>
        <v>0.005619569758046951</v>
      </c>
      <c r="V73" s="82">
        <v>2047</v>
      </c>
      <c r="W73" s="83">
        <v>586095.9390553522</v>
      </c>
      <c r="X73" s="31">
        <v>548483.3142709114</v>
      </c>
      <c r="Y73" s="31">
        <v>128095.2153801032</v>
      </c>
      <c r="Z73" s="31">
        <v>47743.17110511751</v>
      </c>
      <c r="AA73" s="83">
        <f t="shared" si="7"/>
        <v>1310417.6398114844</v>
      </c>
    </row>
    <row r="74" spans="1:27" ht="12">
      <c r="A74" s="82">
        <v>2048</v>
      </c>
      <c r="B74" s="31">
        <f t="shared" si="14"/>
        <v>1993.4676949733855</v>
      </c>
      <c r="C74" s="31">
        <f t="shared" si="14"/>
        <v>5269.185948498857</v>
      </c>
      <c r="D74" s="31">
        <f t="shared" si="14"/>
        <v>107.00496739971872</v>
      </c>
      <c r="E74" s="31">
        <f t="shared" si="14"/>
        <v>15.222603071455623</v>
      </c>
      <c r="F74" s="31">
        <f>SUM(B74:E74)</f>
        <v>7384.881213943418</v>
      </c>
      <c r="H74" s="82">
        <v>2048</v>
      </c>
      <c r="I74" s="83" t="e">
        <f t="shared" si="8"/>
        <v>#N/A</v>
      </c>
      <c r="J74" s="83" t="e">
        <f t="shared" si="9"/>
        <v>#N/A</v>
      </c>
      <c r="K74" s="83" t="e">
        <f t="shared" si="10"/>
        <v>#N/A</v>
      </c>
      <c r="L74" s="83" t="e">
        <f t="shared" si="11"/>
        <v>#N/A</v>
      </c>
      <c r="M74" s="31" t="e">
        <f t="shared" si="1"/>
        <v>#N/A</v>
      </c>
      <c r="O74" s="82">
        <v>2048</v>
      </c>
      <c r="P74" s="94" t="e">
        <f t="shared" si="15"/>
        <v>#N/A</v>
      </c>
      <c r="Q74" s="87" t="e">
        <f t="shared" si="15"/>
        <v>#N/A</v>
      </c>
      <c r="R74" s="87" t="e">
        <f t="shared" si="15"/>
        <v>#N/A</v>
      </c>
      <c r="S74" s="95" t="e">
        <f t="shared" si="15"/>
        <v>#N/A</v>
      </c>
      <c r="T74" s="90">
        <f t="shared" si="6"/>
        <v>0.005560402460538416</v>
      </c>
      <c r="V74" s="82">
        <v>2048</v>
      </c>
      <c r="W74" s="83">
        <v>593864.2502860201</v>
      </c>
      <c r="X74" s="31">
        <v>555653.3777169273</v>
      </c>
      <c r="Y74" s="31">
        <v>130037.20480223067</v>
      </c>
      <c r="Z74" s="31">
        <v>48565.07692314329</v>
      </c>
      <c r="AA74" s="83">
        <f t="shared" si="7"/>
        <v>1328119.9097283215</v>
      </c>
    </row>
    <row r="75" spans="1:27" ht="12">
      <c r="A75" s="82">
        <v>2049</v>
      </c>
      <c r="B75" s="31">
        <f t="shared" si="14"/>
        <v>1988.7575841489067</v>
      </c>
      <c r="C75" s="31">
        <f t="shared" si="14"/>
        <v>5293.407091100861</v>
      </c>
      <c r="D75" s="31">
        <f t="shared" si="14"/>
        <v>108.45015416669216</v>
      </c>
      <c r="E75" s="31">
        <f t="shared" si="14"/>
        <v>15.16425937449317</v>
      </c>
      <c r="F75" s="31">
        <f>SUM(B75:E75)</f>
        <v>7405.779088790953</v>
      </c>
      <c r="H75" s="82">
        <v>2049</v>
      </c>
      <c r="I75" s="83" t="e">
        <f t="shared" si="8"/>
        <v>#N/A</v>
      </c>
      <c r="J75" s="83" t="e">
        <f t="shared" si="9"/>
        <v>#N/A</v>
      </c>
      <c r="K75" s="83" t="e">
        <f t="shared" si="10"/>
        <v>#N/A</v>
      </c>
      <c r="L75" s="83" t="e">
        <f t="shared" si="11"/>
        <v>#N/A</v>
      </c>
      <c r="M75" s="31" t="e">
        <f t="shared" si="1"/>
        <v>#N/A</v>
      </c>
      <c r="O75" s="82">
        <v>2049</v>
      </c>
      <c r="P75" s="94" t="e">
        <f t="shared" si="15"/>
        <v>#N/A</v>
      </c>
      <c r="Q75" s="87" t="e">
        <f t="shared" si="15"/>
        <v>#N/A</v>
      </c>
      <c r="R75" s="87" t="e">
        <f t="shared" si="15"/>
        <v>#N/A</v>
      </c>
      <c r="S75" s="95" t="e">
        <f t="shared" si="15"/>
        <v>#N/A</v>
      </c>
      <c r="T75" s="90">
        <f t="shared" si="6"/>
        <v>0.005502745345702882</v>
      </c>
      <c r="V75" s="82">
        <v>2049</v>
      </c>
      <c r="W75" s="83">
        <v>601637.692597953</v>
      </c>
      <c r="X75" s="31">
        <v>562827.9948657217</v>
      </c>
      <c r="Y75" s="31">
        <v>131980.52390251844</v>
      </c>
      <c r="Z75" s="31">
        <v>49387.29964193642</v>
      </c>
      <c r="AA75" s="83">
        <f t="shared" si="7"/>
        <v>1345833.5110081295</v>
      </c>
    </row>
    <row r="76" spans="1:27" ht="12">
      <c r="A76" s="82">
        <v>2050</v>
      </c>
      <c r="B76" s="31">
        <f>IF($J$2="None",B$78,I$76)</f>
        <v>1984.0474733244278</v>
      </c>
      <c r="C76" s="31">
        <f>IF($J$2="None",C$78,J$76)</f>
        <v>5317.628233702866</v>
      </c>
      <c r="D76" s="31">
        <f>IF($J$2="None",D$78,K$76)</f>
        <v>109.89534093366561</v>
      </c>
      <c r="E76" s="31">
        <f>IF($J$2="None",E$78,L$76)</f>
        <v>15.105915677530717</v>
      </c>
      <c r="F76" s="31">
        <f>IF($J$2="None",F$78,M$76)</f>
        <v>7426.676963638491</v>
      </c>
      <c r="H76" s="82">
        <v>2050</v>
      </c>
      <c r="I76" s="83" t="e">
        <f t="shared" si="8"/>
        <v>#N/A</v>
      </c>
      <c r="J76" s="83" t="e">
        <f t="shared" si="9"/>
        <v>#N/A</v>
      </c>
      <c r="K76" s="83" t="e">
        <f t="shared" si="10"/>
        <v>#N/A</v>
      </c>
      <c r="L76" s="83" t="e">
        <f t="shared" si="11"/>
        <v>#N/A</v>
      </c>
      <c r="M76" s="31" t="e">
        <f t="shared" si="1"/>
        <v>#N/A</v>
      </c>
      <c r="O76" s="82">
        <v>2050</v>
      </c>
      <c r="P76" s="96" t="e">
        <f>VLOOKUP($J$2,$O$78:$T$80,2,FALSE)</f>
        <v>#N/A</v>
      </c>
      <c r="Q76" s="97" t="e">
        <f>VLOOKUP($J$2,$O$78:$T$80,3,FALSE)</f>
        <v>#N/A</v>
      </c>
      <c r="R76" s="97" t="e">
        <f>VLOOKUP($J$2,$O$78:$T$80,4,FALSE)</f>
        <v>#N/A</v>
      </c>
      <c r="S76" s="98" t="e">
        <f>VLOOKUP($J$2,$O$78:$T$80,5,FALSE)</f>
        <v>#N/A</v>
      </c>
      <c r="T76" s="91">
        <f t="shared" si="6"/>
        <v>0.005446542131417052</v>
      </c>
      <c r="V76" s="82">
        <v>2050</v>
      </c>
      <c r="W76" s="83">
        <v>609416.1186287521</v>
      </c>
      <c r="X76" s="31">
        <v>570007.0555149427</v>
      </c>
      <c r="Y76" s="31">
        <v>133925.15087414085</v>
      </c>
      <c r="Z76" s="31">
        <v>50209.83435075033</v>
      </c>
      <c r="AA76" s="83">
        <f t="shared" si="7"/>
        <v>1363558.159368586</v>
      </c>
    </row>
    <row r="77" ht="12">
      <c r="T77" s="87"/>
    </row>
    <row r="78" spans="1:20" ht="12">
      <c r="A78" s="14" t="s">
        <v>113</v>
      </c>
      <c r="B78" s="31">
        <f>((B$39-B$29)/10)*($A76-$A$39)+B$39</f>
        <v>1984.0474733244278</v>
      </c>
      <c r="C78" s="31">
        <f>((C$39-C$29)/10)*($A76-$A$39)+C$39</f>
        <v>5317.628233702866</v>
      </c>
      <c r="D78" s="31">
        <f>((D$39-D$29)/10)*($A76-$A$39)+D$39</f>
        <v>109.89534093366561</v>
      </c>
      <c r="E78" s="31">
        <f>((E$39-E$29)/10)*($A76-$A$39)+E$39</f>
        <v>15.105915677530717</v>
      </c>
      <c r="F78" s="31">
        <f>SUM(B78:E78)</f>
        <v>7426.676963638491</v>
      </c>
      <c r="O78" s="14" t="s">
        <v>116</v>
      </c>
      <c r="P78" s="88">
        <f>P30</f>
        <v>0.008619684967834943</v>
      </c>
      <c r="Q78" s="88">
        <f>Q30</f>
        <v>0.01699847733579287</v>
      </c>
      <c r="R78" s="88">
        <f>R30</f>
        <v>0.0009751312110159219</v>
      </c>
      <c r="S78" s="88">
        <f>S30</f>
        <v>0.001499304526086388</v>
      </c>
      <c r="T78" s="87"/>
    </row>
    <row r="79" spans="15:20" ht="12">
      <c r="O79" s="14" t="s">
        <v>115</v>
      </c>
      <c r="P79" s="88">
        <f>P39</f>
        <v>0.0066106884370542695</v>
      </c>
      <c r="Q79" s="88">
        <f>Q39</f>
        <v>0.014334664040808886</v>
      </c>
      <c r="R79" s="88">
        <f>R39</f>
        <v>0.0008950082564761643</v>
      </c>
      <c r="S79" s="88">
        <f>S39</f>
        <v>0.0008620336809533162</v>
      </c>
      <c r="T79" s="87"/>
    </row>
    <row r="80" spans="15:20" ht="12">
      <c r="O80" s="14" t="s">
        <v>114</v>
      </c>
      <c r="P80" s="14">
        <f>P39*((P$39/P$29)^(1/10))^37</f>
        <v>0.0023690873868450523</v>
      </c>
      <c r="Q80" s="14">
        <f>Q39*((Q$39/Q$29)^(1/10))^37</f>
        <v>0.006966900781297739</v>
      </c>
      <c r="R80" s="14">
        <f>R39*((R$39/R$29)^(1/10))^37</f>
        <v>0.0007294770664688508</v>
      </c>
      <c r="S80" s="14">
        <f>S39*((S$39/S$29)^(1/10))^37</f>
        <v>0.00011399335986324278</v>
      </c>
      <c r="T80" s="87"/>
    </row>
  </sheetData>
  <dataValidations count="1">
    <dataValidation type="list" allowBlank="1" showInputMessage="1" showErrorMessage="1" sqref="J2">
      <formula1>"None, Frozen (2004), Frozen (2013), Growth"</formula1>
    </dataValidation>
  </dataValidation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R100"/>
  <sheetViews>
    <sheetView zoomScale="85" zoomScaleNormal="85" workbookViewId="0" topLeftCell="A1">
      <selection activeCell="P49" sqref="P49"/>
    </sheetView>
  </sheetViews>
  <sheetFormatPr defaultColWidth="8.8515625" defaultRowHeight="12.75"/>
  <cols>
    <col min="1" max="16384" width="8.8515625" style="8" customWidth="1"/>
  </cols>
  <sheetData>
    <row r="1" spans="1:11" ht="15">
      <c r="A1" s="79" t="s">
        <v>121</v>
      </c>
      <c r="H1" s="8" t="s">
        <v>8</v>
      </c>
      <c r="K1" s="21" t="s">
        <v>113</v>
      </c>
    </row>
    <row r="24" spans="1:12" s="14" customFormat="1" ht="12">
      <c r="A24" s="4" t="s">
        <v>122</v>
      </c>
      <c r="B24" s="5"/>
      <c r="C24" s="5"/>
      <c r="D24" s="5"/>
      <c r="E24" s="5"/>
      <c r="H24" s="4" t="s">
        <v>7</v>
      </c>
      <c r="I24" s="5"/>
      <c r="J24" s="5"/>
      <c r="K24" s="5"/>
      <c r="L24" s="5"/>
    </row>
    <row r="25" spans="1:18" s="14" customFormat="1" ht="12">
      <c r="A25" s="81"/>
      <c r="B25" s="66" t="s">
        <v>83</v>
      </c>
      <c r="C25" s="66" t="s">
        <v>49</v>
      </c>
      <c r="D25" s="66" t="s">
        <v>84</v>
      </c>
      <c r="E25" s="66" t="s">
        <v>97</v>
      </c>
      <c r="F25" s="66" t="s">
        <v>54</v>
      </c>
      <c r="H25" s="81"/>
      <c r="I25" s="66" t="s">
        <v>83</v>
      </c>
      <c r="J25" s="66" t="s">
        <v>49</v>
      </c>
      <c r="K25" s="66" t="s">
        <v>84</v>
      </c>
      <c r="L25" s="66" t="s">
        <v>97</v>
      </c>
      <c r="M25" s="66" t="s">
        <v>54</v>
      </c>
      <c r="O25" s="81"/>
      <c r="P25" s="81"/>
      <c r="Q25" s="81"/>
      <c r="R25" s="81"/>
    </row>
    <row r="26" spans="1:13" s="14" customFormat="1" ht="12">
      <c r="A26" s="99">
        <v>1980</v>
      </c>
      <c r="B26" s="102">
        <v>76.38053263042677</v>
      </c>
      <c r="C26" s="102">
        <v>65.04871332021321</v>
      </c>
      <c r="D26" s="102">
        <v>10.554952650600791</v>
      </c>
      <c r="E26" s="102">
        <v>2.1625357747673073</v>
      </c>
      <c r="F26" s="102">
        <f>SUM(B26:E26)</f>
        <v>154.1467343760081</v>
      </c>
      <c r="H26" s="99">
        <v>1980</v>
      </c>
      <c r="I26" s="104">
        <v>114.35938820388897</v>
      </c>
      <c r="J26" s="104">
        <v>86.67812601223146</v>
      </c>
      <c r="K26" s="104">
        <v>13.532771946403395</v>
      </c>
      <c r="L26" s="104">
        <v>5.824608672372924</v>
      </c>
      <c r="M26" s="105">
        <f>SUM(I26:L26)</f>
        <v>220.39489483489675</v>
      </c>
    </row>
    <row r="27" spans="1:13" s="14" customFormat="1" ht="12">
      <c r="A27" s="99">
        <v>1981</v>
      </c>
      <c r="B27" s="102">
        <v>65.00650609344314</v>
      </c>
      <c r="C27" s="102">
        <v>71.24431180063117</v>
      </c>
      <c r="D27" s="102">
        <v>8.875496472921157</v>
      </c>
      <c r="E27" s="102">
        <v>1.8046321894923776</v>
      </c>
      <c r="F27" s="102">
        <f aca="true" t="shared" si="0" ref="F27:F90">SUM(B27:E27)</f>
        <v>146.93094655648784</v>
      </c>
      <c r="H27" s="99">
        <v>1981</v>
      </c>
      <c r="I27" s="104">
        <v>118.31163254648702</v>
      </c>
      <c r="J27" s="104">
        <v>90.59612767380119</v>
      </c>
      <c r="K27" s="104">
        <v>13.7604639487666</v>
      </c>
      <c r="L27" s="104">
        <v>1.635255224415465</v>
      </c>
      <c r="M27" s="105">
        <f aca="true" t="shared" si="1" ref="M27:M90">SUM(I27:L27)</f>
        <v>224.30347939347024</v>
      </c>
    </row>
    <row r="28" spans="1:13" s="14" customFormat="1" ht="12">
      <c r="A28" s="99">
        <v>1982</v>
      </c>
      <c r="B28" s="102">
        <v>59.87021867778331</v>
      </c>
      <c r="C28" s="102">
        <v>60.651232586814245</v>
      </c>
      <c r="D28" s="102">
        <v>4.437598229058777</v>
      </c>
      <c r="E28" s="102">
        <v>1.2019184418261206</v>
      </c>
      <c r="F28" s="102">
        <f t="shared" si="0"/>
        <v>126.16096793548246</v>
      </c>
      <c r="H28" s="99">
        <v>1982</v>
      </c>
      <c r="I28" s="104">
        <v>120.32820020436282</v>
      </c>
      <c r="J28" s="104">
        <v>96.42256577200126</v>
      </c>
      <c r="K28" s="104">
        <v>17.600126483853852</v>
      </c>
      <c r="L28" s="104">
        <v>1.7258675826073249</v>
      </c>
      <c r="M28" s="105">
        <f t="shared" si="1"/>
        <v>236.07676004282524</v>
      </c>
    </row>
    <row r="29" spans="1:13" s="14" customFormat="1" ht="12">
      <c r="A29" s="99">
        <v>1983</v>
      </c>
      <c r="B29" s="102">
        <v>52.72273911603614</v>
      </c>
      <c r="C29" s="102">
        <v>47.484682574649526</v>
      </c>
      <c r="D29" s="102">
        <v>6.150672688564246</v>
      </c>
      <c r="E29" s="102">
        <v>1.378000415399214</v>
      </c>
      <c r="F29" s="102">
        <f t="shared" si="0"/>
        <v>107.73609479464912</v>
      </c>
      <c r="H29" s="99">
        <v>1983</v>
      </c>
      <c r="I29" s="104">
        <v>109.35833970113943</v>
      </c>
      <c r="J29" s="104">
        <v>83.24913191772218</v>
      </c>
      <c r="K29" s="104">
        <v>13.95556217426665</v>
      </c>
      <c r="L29" s="104">
        <v>1.4665445086639204</v>
      </c>
      <c r="M29" s="105">
        <f t="shared" si="1"/>
        <v>208.02957830179218</v>
      </c>
    </row>
    <row r="30" spans="1:13" s="14" customFormat="1" ht="12">
      <c r="A30" s="99">
        <v>1984</v>
      </c>
      <c r="B30" s="102">
        <v>52.882079987823595</v>
      </c>
      <c r="C30" s="102">
        <v>52.28176348192375</v>
      </c>
      <c r="D30" s="102">
        <v>5.771607188728869</v>
      </c>
      <c r="E30" s="102">
        <v>2.001445801318992</v>
      </c>
      <c r="F30" s="102">
        <f t="shared" si="0"/>
        <v>112.93689645979521</v>
      </c>
      <c r="H30" s="99">
        <v>1984</v>
      </c>
      <c r="I30" s="104">
        <v>110.31375508966357</v>
      </c>
      <c r="J30" s="104">
        <v>80.75717864467303</v>
      </c>
      <c r="K30" s="104">
        <v>19.376803102413454</v>
      </c>
      <c r="L30" s="104">
        <v>1.5654230998813503</v>
      </c>
      <c r="M30" s="105">
        <f t="shared" si="1"/>
        <v>212.0131599366314</v>
      </c>
    </row>
    <row r="31" spans="1:13" s="14" customFormat="1" ht="12">
      <c r="A31" s="99">
        <v>1985</v>
      </c>
      <c r="B31" s="102">
        <v>56.302983454700566</v>
      </c>
      <c r="C31" s="102">
        <v>54.21195907109647</v>
      </c>
      <c r="D31" s="102">
        <v>6.156187859562843</v>
      </c>
      <c r="E31" s="102">
        <v>1.6052726417619474</v>
      </c>
      <c r="F31" s="102">
        <f t="shared" si="0"/>
        <v>118.27640302712183</v>
      </c>
      <c r="H31" s="99">
        <v>1985</v>
      </c>
      <c r="I31" s="104">
        <v>115.6996204728043</v>
      </c>
      <c r="J31" s="104">
        <v>84.90214885887173</v>
      </c>
      <c r="K31" s="104">
        <v>16.364372572569046</v>
      </c>
      <c r="L31" s="104">
        <v>1.5840916009921155</v>
      </c>
      <c r="M31" s="105">
        <f t="shared" si="1"/>
        <v>218.55023350523717</v>
      </c>
    </row>
    <row r="32" spans="1:13" s="14" customFormat="1" ht="12">
      <c r="A32" s="99">
        <v>1986</v>
      </c>
      <c r="B32" s="102">
        <v>50.42447100843937</v>
      </c>
      <c r="C32" s="102">
        <v>44.119985452200346</v>
      </c>
      <c r="D32" s="102">
        <v>5.031699013084835</v>
      </c>
      <c r="E32" s="102">
        <v>1.5326790492266544</v>
      </c>
      <c r="F32" s="102">
        <f t="shared" si="0"/>
        <v>101.1088345229512</v>
      </c>
      <c r="H32" s="99">
        <v>1986</v>
      </c>
      <c r="I32" s="104">
        <v>107.54060542862533</v>
      </c>
      <c r="J32" s="104">
        <v>80.60927408285274</v>
      </c>
      <c r="K32" s="104">
        <v>15.312006865217807</v>
      </c>
      <c r="L32" s="104">
        <v>2.2151157675711812</v>
      </c>
      <c r="M32" s="105">
        <f t="shared" si="1"/>
        <v>205.67700214426702</v>
      </c>
    </row>
    <row r="33" spans="1:13" s="14" customFormat="1" ht="12">
      <c r="A33" s="99">
        <v>1987</v>
      </c>
      <c r="B33" s="102">
        <v>56.503957177927575</v>
      </c>
      <c r="C33" s="102">
        <v>47.52266262391767</v>
      </c>
      <c r="D33" s="102">
        <v>5.946640649127726</v>
      </c>
      <c r="E33" s="102">
        <v>0.812529017759896</v>
      </c>
      <c r="F33" s="102">
        <f t="shared" si="0"/>
        <v>110.78578946873287</v>
      </c>
      <c r="H33" s="99">
        <v>1987</v>
      </c>
      <c r="I33" s="104">
        <v>109.53128129448693</v>
      </c>
      <c r="J33" s="104">
        <v>88.37385806355394</v>
      </c>
      <c r="K33" s="104">
        <v>16.338557273224257</v>
      </c>
      <c r="L33" s="104">
        <v>1.0431525806834865</v>
      </c>
      <c r="M33" s="105">
        <f t="shared" si="1"/>
        <v>215.2868492119486</v>
      </c>
    </row>
    <row r="34" spans="1:13" s="14" customFormat="1" ht="12">
      <c r="A34" s="99">
        <v>1988</v>
      </c>
      <c r="B34" s="102">
        <v>61.62856524603296</v>
      </c>
      <c r="C34" s="102">
        <v>53.172427929956605</v>
      </c>
      <c r="D34" s="102">
        <v>6.729401231234329</v>
      </c>
      <c r="E34" s="102">
        <v>0.3361982764474824</v>
      </c>
      <c r="F34" s="102">
        <f t="shared" si="0"/>
        <v>121.86659268367137</v>
      </c>
      <c r="H34" s="99">
        <v>1988</v>
      </c>
      <c r="I34" s="104">
        <v>158.79062716904082</v>
      </c>
      <c r="J34" s="104">
        <v>84.19773177295049</v>
      </c>
      <c r="K34" s="104">
        <v>18.342933856081537</v>
      </c>
      <c r="L34" s="104">
        <v>0.8802496199009441</v>
      </c>
      <c r="M34" s="105">
        <f t="shared" si="1"/>
        <v>262.21154241797376</v>
      </c>
    </row>
    <row r="35" spans="1:13" s="14" customFormat="1" ht="12">
      <c r="A35" s="99">
        <v>1989</v>
      </c>
      <c r="B35" s="102">
        <v>69.52952241346709</v>
      </c>
      <c r="C35" s="102">
        <v>52.96879769389708</v>
      </c>
      <c r="D35" s="102">
        <v>7.3971116384033575</v>
      </c>
      <c r="E35" s="102">
        <v>0.7080069440313582</v>
      </c>
      <c r="F35" s="102">
        <f t="shared" si="0"/>
        <v>130.60343868979888</v>
      </c>
      <c r="H35" s="99">
        <v>1989</v>
      </c>
      <c r="I35" s="104">
        <v>120.71583012257577</v>
      </c>
      <c r="J35" s="104">
        <v>83.81814398942241</v>
      </c>
      <c r="K35" s="104">
        <v>24.126038729399287</v>
      </c>
      <c r="L35" s="104">
        <v>0.933969355415679</v>
      </c>
      <c r="M35" s="105">
        <f t="shared" si="1"/>
        <v>229.59398219681316</v>
      </c>
    </row>
    <row r="36" spans="1:13" s="14" customFormat="1" ht="12">
      <c r="A36" s="99">
        <v>1990</v>
      </c>
      <c r="B36" s="102">
        <v>65.9503021315964</v>
      </c>
      <c r="C36" s="102">
        <v>56.53446021232658</v>
      </c>
      <c r="D36" s="102">
        <v>5.595296971599881</v>
      </c>
      <c r="E36" s="102">
        <v>0.559558692932956</v>
      </c>
      <c r="F36" s="102">
        <f t="shared" si="0"/>
        <v>128.63961800845584</v>
      </c>
      <c r="H36" s="99">
        <v>1990</v>
      </c>
      <c r="I36" s="104">
        <v>110.89874251524466</v>
      </c>
      <c r="J36" s="104">
        <v>69.98721567030927</v>
      </c>
      <c r="K36" s="104">
        <v>17.150812457704838</v>
      </c>
      <c r="L36" s="104">
        <v>1.0610401990439216</v>
      </c>
      <c r="M36" s="105">
        <f t="shared" si="1"/>
        <v>199.0978108423027</v>
      </c>
    </row>
    <row r="37" spans="1:13" s="14" customFormat="1" ht="12">
      <c r="A37" s="99">
        <v>1991</v>
      </c>
      <c r="B37" s="102">
        <v>60.742298283741704</v>
      </c>
      <c r="C37" s="102">
        <v>52.382040823365585</v>
      </c>
      <c r="D37" s="102">
        <v>2.531688393697761</v>
      </c>
      <c r="E37" s="102">
        <v>0.7267791157711274</v>
      </c>
      <c r="F37" s="102">
        <f t="shared" si="0"/>
        <v>116.38280661657618</v>
      </c>
      <c r="H37" s="99">
        <v>1991</v>
      </c>
      <c r="I37" s="104">
        <v>119.72461504458268</v>
      </c>
      <c r="J37" s="104">
        <v>75.09769688132317</v>
      </c>
      <c r="K37" s="104">
        <v>22.916638438623238</v>
      </c>
      <c r="L37" s="104">
        <v>0.8863259927116459</v>
      </c>
      <c r="M37" s="105">
        <f t="shared" si="1"/>
        <v>218.62527635724075</v>
      </c>
    </row>
    <row r="38" spans="1:13" s="14" customFormat="1" ht="12">
      <c r="A38" s="99">
        <v>1992</v>
      </c>
      <c r="B38" s="102">
        <v>53.27978721532771</v>
      </c>
      <c r="C38" s="102">
        <v>52.24028295887981</v>
      </c>
      <c r="D38" s="102">
        <v>7.320810489292796</v>
      </c>
      <c r="E38" s="102">
        <v>0.55467827799146</v>
      </c>
      <c r="F38" s="102">
        <f t="shared" si="0"/>
        <v>113.39555894149177</v>
      </c>
      <c r="H38" s="99">
        <v>1992</v>
      </c>
      <c r="I38" s="104">
        <v>93.43693710109454</v>
      </c>
      <c r="J38" s="104">
        <v>79.78641591631327</v>
      </c>
      <c r="K38" s="104">
        <v>21.93670337262723</v>
      </c>
      <c r="L38" s="104">
        <v>2.8949076834626846</v>
      </c>
      <c r="M38" s="105">
        <f t="shared" si="1"/>
        <v>198.05496407349773</v>
      </c>
    </row>
    <row r="39" spans="1:13" s="14" customFormat="1" ht="12">
      <c r="A39" s="99">
        <v>1993</v>
      </c>
      <c r="B39" s="102">
        <v>43.567917816410876</v>
      </c>
      <c r="C39" s="102">
        <v>48.07122204859485</v>
      </c>
      <c r="D39" s="102">
        <v>6.666590797197658</v>
      </c>
      <c r="E39" s="102">
        <v>0.5187222563421275</v>
      </c>
      <c r="F39" s="102">
        <f t="shared" si="0"/>
        <v>98.8244529185455</v>
      </c>
      <c r="H39" s="99">
        <v>1993</v>
      </c>
      <c r="I39" s="104">
        <v>94.24138466865465</v>
      </c>
      <c r="J39" s="104">
        <v>64.35533746713219</v>
      </c>
      <c r="K39" s="104">
        <v>17.771939815078092</v>
      </c>
      <c r="L39" s="104">
        <v>3.3768955302336967</v>
      </c>
      <c r="M39" s="105">
        <f t="shared" si="1"/>
        <v>179.74555748109861</v>
      </c>
    </row>
    <row r="40" spans="1:13" s="14" customFormat="1" ht="12">
      <c r="A40" s="99">
        <v>1994</v>
      </c>
      <c r="B40" s="102">
        <v>73.9300249588008</v>
      </c>
      <c r="C40" s="102">
        <v>56.721992210058716</v>
      </c>
      <c r="D40" s="102">
        <v>7.39092073279527</v>
      </c>
      <c r="E40" s="102">
        <v>0.5672395357710583</v>
      </c>
      <c r="F40" s="102">
        <f t="shared" si="0"/>
        <v>138.61017743742585</v>
      </c>
      <c r="H40" s="99">
        <v>1994</v>
      </c>
      <c r="I40" s="104">
        <v>93.47885488090239</v>
      </c>
      <c r="J40" s="104">
        <v>64.05241015917804</v>
      </c>
      <c r="K40" s="104">
        <v>16.644920727339418</v>
      </c>
      <c r="L40" s="104">
        <v>4.307121174535807</v>
      </c>
      <c r="M40" s="105">
        <f t="shared" si="1"/>
        <v>178.48330694195565</v>
      </c>
    </row>
    <row r="41" spans="1:13" s="14" customFormat="1" ht="12">
      <c r="A41" s="99">
        <v>1995</v>
      </c>
      <c r="B41" s="102">
        <v>60.232799395335</v>
      </c>
      <c r="C41" s="102">
        <v>52.4218659267717</v>
      </c>
      <c r="D41" s="102">
        <v>7.250012575633322</v>
      </c>
      <c r="E41" s="102">
        <v>0.20527</v>
      </c>
      <c r="F41" s="102">
        <f t="shared" si="0"/>
        <v>120.10994789774001</v>
      </c>
      <c r="H41" s="99">
        <v>1995</v>
      </c>
      <c r="I41" s="104">
        <v>72.33754964985316</v>
      </c>
      <c r="J41" s="104">
        <v>66.08398520802592</v>
      </c>
      <c r="K41" s="104">
        <v>18.121977983317702</v>
      </c>
      <c r="L41" s="104">
        <v>3.071672</v>
      </c>
      <c r="M41" s="105">
        <f t="shared" si="1"/>
        <v>159.61518484119676</v>
      </c>
    </row>
    <row r="42" spans="1:13" s="14" customFormat="1" ht="12">
      <c r="A42" s="99">
        <v>1996</v>
      </c>
      <c r="B42" s="102">
        <v>65.38203471724988</v>
      </c>
      <c r="C42" s="102">
        <v>61.349755662481805</v>
      </c>
      <c r="D42" s="102">
        <v>7.6423163363938205</v>
      </c>
      <c r="E42" s="102">
        <v>0.257024</v>
      </c>
      <c r="F42" s="102">
        <f t="shared" si="0"/>
        <v>134.6311307161255</v>
      </c>
      <c r="H42" s="99">
        <v>1996</v>
      </c>
      <c r="I42" s="104">
        <v>77.31544111614237</v>
      </c>
      <c r="J42" s="104">
        <v>77.6082845900456</v>
      </c>
      <c r="K42" s="104">
        <v>19.714760889481013</v>
      </c>
      <c r="L42" s="104">
        <v>3.285355</v>
      </c>
      <c r="M42" s="105">
        <f t="shared" si="1"/>
        <v>177.92384159566896</v>
      </c>
    </row>
    <row r="43" spans="1:13" s="14" customFormat="1" ht="12">
      <c r="A43" s="99">
        <v>1997</v>
      </c>
      <c r="B43" s="102">
        <v>70.41949564066888</v>
      </c>
      <c r="C43" s="102">
        <v>69.0836812868836</v>
      </c>
      <c r="D43" s="102">
        <v>8.051138391447392</v>
      </c>
      <c r="E43" s="102">
        <v>0.244519</v>
      </c>
      <c r="F43" s="102">
        <f t="shared" si="0"/>
        <v>147.79883431899987</v>
      </c>
      <c r="H43" s="99">
        <v>1997</v>
      </c>
      <c r="I43" s="104">
        <v>94.93032900799219</v>
      </c>
      <c r="J43" s="104">
        <v>72.24622762858615</v>
      </c>
      <c r="K43" s="104">
        <v>20.28217268551698</v>
      </c>
      <c r="L43" s="104">
        <v>2.982277</v>
      </c>
      <c r="M43" s="105">
        <f t="shared" si="1"/>
        <v>190.44100632209532</v>
      </c>
    </row>
    <row r="44" spans="1:13" s="14" customFormat="1" ht="12">
      <c r="A44" s="99">
        <v>1998</v>
      </c>
      <c r="B44" s="102">
        <v>74.86912760036343</v>
      </c>
      <c r="C44" s="102">
        <v>71.7906731612214</v>
      </c>
      <c r="D44" s="102">
        <v>8.844486740701656</v>
      </c>
      <c r="E44" s="102">
        <v>0.1810090082874807</v>
      </c>
      <c r="F44" s="102">
        <f t="shared" si="0"/>
        <v>155.68529651057398</v>
      </c>
      <c r="H44" s="99">
        <v>1998</v>
      </c>
      <c r="I44" s="104">
        <v>68.57088215654608</v>
      </c>
      <c r="J44" s="104">
        <v>78.11020991358762</v>
      </c>
      <c r="K44" s="104">
        <v>24.39644224787416</v>
      </c>
      <c r="L44" s="104">
        <v>3.263899149437321</v>
      </c>
      <c r="M44" s="105">
        <f t="shared" si="1"/>
        <v>174.34143346744517</v>
      </c>
    </row>
    <row r="45" spans="1:13" s="14" customFormat="1" ht="12">
      <c r="A45" s="99">
        <v>1999</v>
      </c>
      <c r="B45" s="102">
        <v>93.60795088072346</v>
      </c>
      <c r="C45" s="102">
        <v>85.78378282877502</v>
      </c>
      <c r="D45" s="102">
        <v>10.079303956628582</v>
      </c>
      <c r="E45" s="102">
        <v>0.21726499999999999</v>
      </c>
      <c r="F45" s="102">
        <f t="shared" si="0"/>
        <v>189.68830266612707</v>
      </c>
      <c r="H45" s="99">
        <v>1999</v>
      </c>
      <c r="I45" s="104">
        <v>67.2616372633525</v>
      </c>
      <c r="J45" s="104">
        <v>78.80828212992786</v>
      </c>
      <c r="K45" s="104">
        <v>20.75730566607849</v>
      </c>
      <c r="L45" s="104">
        <v>2.9664960000000002</v>
      </c>
      <c r="M45" s="105">
        <f t="shared" si="1"/>
        <v>169.79372105935886</v>
      </c>
    </row>
    <row r="46" spans="1:13" s="14" customFormat="1" ht="12">
      <c r="A46" s="99">
        <v>2000</v>
      </c>
      <c r="B46" s="102">
        <v>110.86283901011781</v>
      </c>
      <c r="C46" s="102">
        <v>90.00260048476356</v>
      </c>
      <c r="D46" s="102">
        <v>9.243919681567398</v>
      </c>
      <c r="E46" s="102">
        <v>0.164437</v>
      </c>
      <c r="F46" s="102">
        <f t="shared" si="0"/>
        <v>210.27379617644877</v>
      </c>
      <c r="H46" s="99">
        <v>2000</v>
      </c>
      <c r="I46" s="104">
        <v>58.66294972973087</v>
      </c>
      <c r="J46" s="104">
        <v>71.02360829739916</v>
      </c>
      <c r="K46" s="104">
        <v>19.013833272625284</v>
      </c>
      <c r="L46" s="104">
        <v>2.4938089999999997</v>
      </c>
      <c r="M46" s="105">
        <f t="shared" si="1"/>
        <v>151.19420029975532</v>
      </c>
    </row>
    <row r="47" spans="1:13" s="14" customFormat="1" ht="12">
      <c r="A47" s="99">
        <v>2001</v>
      </c>
      <c r="B47" s="102">
        <v>59.76668914108987</v>
      </c>
      <c r="C47" s="102">
        <v>76.7164011903441</v>
      </c>
      <c r="D47" s="102">
        <v>7.375370254572914</v>
      </c>
      <c r="E47" s="102">
        <v>0.18876199999999999</v>
      </c>
      <c r="F47" s="102">
        <f t="shared" si="0"/>
        <v>144.04722258600688</v>
      </c>
      <c r="H47" s="99">
        <v>2001</v>
      </c>
      <c r="I47" s="104">
        <v>75.74839181086939</v>
      </c>
      <c r="J47" s="104">
        <v>66.2509590441488</v>
      </c>
      <c r="K47" s="104">
        <v>18.36437249174607</v>
      </c>
      <c r="L47" s="104">
        <v>2.336143</v>
      </c>
      <c r="M47" s="105">
        <f t="shared" si="1"/>
        <v>162.69986634676425</v>
      </c>
    </row>
    <row r="48" spans="1:13" s="14" customFormat="1" ht="12">
      <c r="A48" s="99">
        <v>2002</v>
      </c>
      <c r="B48" s="102">
        <v>98.66686126475997</v>
      </c>
      <c r="C48" s="102">
        <v>86.59136729371727</v>
      </c>
      <c r="D48" s="102">
        <v>10.223262184785515</v>
      </c>
      <c r="E48" s="102">
        <v>0.21726499999999999</v>
      </c>
      <c r="F48" s="102">
        <f t="shared" si="0"/>
        <v>195.69875574326275</v>
      </c>
      <c r="H48" s="99">
        <v>2002</v>
      </c>
      <c r="I48" s="104">
        <v>76.29243818203571</v>
      </c>
      <c r="J48" s="104">
        <v>65.08686943617678</v>
      </c>
      <c r="K48" s="104">
        <v>18.373121597268582</v>
      </c>
      <c r="L48" s="104">
        <v>2.3841253979460846</v>
      </c>
      <c r="M48" s="105">
        <f t="shared" si="1"/>
        <v>162.13655461342717</v>
      </c>
    </row>
    <row r="49" spans="1:13" s="14" customFormat="1" ht="12">
      <c r="A49" s="99">
        <v>2003</v>
      </c>
      <c r="B49" s="102">
        <v>99.9014692642478</v>
      </c>
      <c r="C49" s="102">
        <v>86.96854768696643</v>
      </c>
      <c r="D49" s="102">
        <v>10.245955917211027</v>
      </c>
      <c r="E49" s="102">
        <v>0.21726499999999999</v>
      </c>
      <c r="F49" s="102">
        <f t="shared" si="0"/>
        <v>197.33323786842524</v>
      </c>
      <c r="H49" s="99">
        <v>2003</v>
      </c>
      <c r="I49" s="104">
        <v>76.84577566770011</v>
      </c>
      <c r="J49" s="104">
        <v>63.993575894719136</v>
      </c>
      <c r="K49" s="104">
        <v>18.392564053985268</v>
      </c>
      <c r="L49" s="104">
        <v>2.4421041287976037</v>
      </c>
      <c r="M49" s="105">
        <f t="shared" si="1"/>
        <v>161.67401974520212</v>
      </c>
    </row>
    <row r="50" spans="1:13" s="14" customFormat="1" ht="12">
      <c r="A50" s="99">
        <v>2004</v>
      </c>
      <c r="B50" s="102">
        <v>101.0630787267581</v>
      </c>
      <c r="C50" s="102">
        <v>87.23128569924297</v>
      </c>
      <c r="D50" s="102">
        <v>10.26587959809303</v>
      </c>
      <c r="E50" s="102">
        <v>0.21726499999999999</v>
      </c>
      <c r="F50" s="102">
        <f t="shared" si="0"/>
        <v>198.77750902409412</v>
      </c>
      <c r="H50" s="99">
        <v>2004</v>
      </c>
      <c r="I50" s="104">
        <v>77.40840426786261</v>
      </c>
      <c r="J50" s="104">
        <v>62.96501018550319</v>
      </c>
      <c r="K50" s="104">
        <v>18.418811370552795</v>
      </c>
      <c r="L50" s="104">
        <v>2.510079192554557</v>
      </c>
      <c r="M50" s="105">
        <f t="shared" si="1"/>
        <v>161.30230501647316</v>
      </c>
    </row>
    <row r="51" spans="1:13" s="14" customFormat="1" ht="12">
      <c r="A51" s="99">
        <v>2005</v>
      </c>
      <c r="B51" s="102">
        <v>102.06690873922139</v>
      </c>
      <c r="C51" s="102">
        <v>87.39141174817922</v>
      </c>
      <c r="D51" s="102">
        <v>10.281899999129715</v>
      </c>
      <c r="E51" s="102">
        <v>0.21726499999999999</v>
      </c>
      <c r="F51" s="102">
        <f t="shared" si="0"/>
        <v>199.95748548653032</v>
      </c>
      <c r="H51" s="99">
        <v>2005</v>
      </c>
      <c r="I51" s="104">
        <v>77.9803239825232</v>
      </c>
      <c r="J51" s="104">
        <v>62.002183680907734</v>
      </c>
      <c r="K51" s="104">
        <v>18.45186354697116</v>
      </c>
      <c r="L51" s="104">
        <v>2.593048755669662</v>
      </c>
      <c r="M51" s="105">
        <f t="shared" si="1"/>
        <v>161.02741996607176</v>
      </c>
    </row>
    <row r="52" spans="1:13" s="14" customFormat="1" ht="12">
      <c r="A52" s="99">
        <v>2006</v>
      </c>
      <c r="B52" s="102">
        <v>102.87629730145377</v>
      </c>
      <c r="C52" s="102">
        <v>87.47924023976029</v>
      </c>
      <c r="D52" s="102">
        <v>10.29372082123188</v>
      </c>
      <c r="E52" s="102">
        <v>0.21726499999999999</v>
      </c>
      <c r="F52" s="102">
        <f t="shared" si="0"/>
        <v>200.86652336244595</v>
      </c>
      <c r="H52" s="99">
        <v>2006</v>
      </c>
      <c r="I52" s="104">
        <v>78.26628383985353</v>
      </c>
      <c r="J52" s="104">
        <v>61.95970604099912</v>
      </c>
      <c r="K52" s="104">
        <v>18.66086995667554</v>
      </c>
      <c r="L52" s="104">
        <v>2.635033353872486</v>
      </c>
      <c r="M52" s="105">
        <f t="shared" si="1"/>
        <v>161.52189319140064</v>
      </c>
    </row>
    <row r="53" spans="1:13" s="14" customFormat="1" ht="12">
      <c r="A53" s="99">
        <v>2007</v>
      </c>
      <c r="B53" s="102">
        <v>103.51498783143975</v>
      </c>
      <c r="C53" s="102">
        <v>87.52419066431004</v>
      </c>
      <c r="D53" s="102">
        <v>10.301473116462976</v>
      </c>
      <c r="E53" s="102">
        <v>0.21726499999999999</v>
      </c>
      <c r="F53" s="102">
        <f t="shared" si="0"/>
        <v>201.55791661221278</v>
      </c>
      <c r="H53" s="99">
        <v>2007</v>
      </c>
      <c r="I53" s="104">
        <v>78.56566419590331</v>
      </c>
      <c r="J53" s="104">
        <v>61.93947859342358</v>
      </c>
      <c r="K53" s="104">
        <v>18.876681226230758</v>
      </c>
      <c r="L53" s="104">
        <v>2.6850150183996577</v>
      </c>
      <c r="M53" s="105">
        <f t="shared" si="1"/>
        <v>162.0668390339573</v>
      </c>
    </row>
    <row r="54" spans="1:13" s="14" customFormat="1" ht="12">
      <c r="A54" s="99">
        <v>2008</v>
      </c>
      <c r="B54" s="102">
        <v>104.01622318783905</v>
      </c>
      <c r="C54" s="102">
        <v>87.54630258948464</v>
      </c>
      <c r="D54" s="102">
        <v>10.305972374303753</v>
      </c>
      <c r="E54" s="102">
        <v>0.21726499999999999</v>
      </c>
      <c r="F54" s="102">
        <f t="shared" si="0"/>
        <v>202.08576315162745</v>
      </c>
      <c r="H54" s="99">
        <v>2008</v>
      </c>
      <c r="I54" s="104">
        <v>78.87846505067253</v>
      </c>
      <c r="J54" s="104">
        <v>61.9303762420146</v>
      </c>
      <c r="K54" s="104">
        <v>19.092492495785976</v>
      </c>
      <c r="L54" s="104">
        <v>2.741994115960633</v>
      </c>
      <c r="M54" s="105">
        <f t="shared" si="1"/>
        <v>162.64332790443373</v>
      </c>
    </row>
    <row r="55" spans="1:13" s="14" customFormat="1" ht="12">
      <c r="A55" s="99">
        <v>2009</v>
      </c>
      <c r="B55" s="102">
        <v>104.38651268003295</v>
      </c>
      <c r="C55" s="102">
        <v>87.55695675211904</v>
      </c>
      <c r="D55" s="102">
        <v>10.308354836499696</v>
      </c>
      <c r="E55" s="102">
        <v>0.21726499999999999</v>
      </c>
      <c r="F55" s="102">
        <f t="shared" si="0"/>
        <v>202.46908926865166</v>
      </c>
      <c r="H55" s="99">
        <v>2009</v>
      </c>
      <c r="I55" s="104">
        <v>79.20571875021659</v>
      </c>
      <c r="J55" s="104">
        <v>61.94048996580236</v>
      </c>
      <c r="K55" s="104">
        <v>19.3141365023562</v>
      </c>
      <c r="L55" s="104">
        <v>2.803971379974326</v>
      </c>
      <c r="M55" s="105">
        <f t="shared" si="1"/>
        <v>163.26431659834947</v>
      </c>
    </row>
    <row r="56" spans="1:13" s="14" customFormat="1" ht="12">
      <c r="A56" s="99">
        <v>2010</v>
      </c>
      <c r="B56" s="102">
        <v>104.62932060705927</v>
      </c>
      <c r="C56" s="102">
        <v>87.56203760754393</v>
      </c>
      <c r="D56" s="102">
        <v>10.30954823701275</v>
      </c>
      <c r="E56" s="102">
        <v>0.21726499999999999</v>
      </c>
      <c r="F56" s="102">
        <f t="shared" si="0"/>
        <v>202.71817145161597</v>
      </c>
      <c r="H56" s="99">
        <v>2010</v>
      </c>
      <c r="I56" s="104">
        <v>79.28830643464411</v>
      </c>
      <c r="J56" s="104">
        <v>61.85250056884878</v>
      </c>
      <c r="K56" s="104">
        <v>19.45801068205968</v>
      </c>
      <c r="L56" s="104">
        <v>2.850954144629867</v>
      </c>
      <c r="M56" s="105">
        <f t="shared" si="1"/>
        <v>163.44977183018247</v>
      </c>
    </row>
    <row r="57" spans="1:13" s="14" customFormat="1" ht="12">
      <c r="A57" s="99">
        <v>2011</v>
      </c>
      <c r="B57" s="102">
        <v>104.76992063453449</v>
      </c>
      <c r="C57" s="102">
        <v>87.56444851895776</v>
      </c>
      <c r="D57" s="102">
        <v>10.31012848591949</v>
      </c>
      <c r="E57" s="102">
        <v>0.21726499999999999</v>
      </c>
      <c r="F57" s="102">
        <f t="shared" si="0"/>
        <v>202.86176263941172</v>
      </c>
      <c r="H57" s="99">
        <v>2011</v>
      </c>
      <c r="I57" s="104">
        <v>79.38431461779112</v>
      </c>
      <c r="J57" s="104">
        <v>61.77968175757685</v>
      </c>
      <c r="K57" s="104">
        <v>19.602856984598994</v>
      </c>
      <c r="L57" s="104">
        <v>2.9179295750962773</v>
      </c>
      <c r="M57" s="105">
        <f t="shared" si="1"/>
        <v>163.68478293506323</v>
      </c>
    </row>
    <row r="58" spans="1:13" s="14" customFormat="1" ht="12">
      <c r="A58" s="99">
        <v>2012</v>
      </c>
      <c r="B58" s="102">
        <v>104.84422043895411</v>
      </c>
      <c r="C58" s="102">
        <v>87.5655898062283</v>
      </c>
      <c r="D58" s="102">
        <v>10.310406420273983</v>
      </c>
      <c r="E58" s="102">
        <v>0.21726499999999999</v>
      </c>
      <c r="F58" s="102">
        <f t="shared" si="0"/>
        <v>202.9374816654564</v>
      </c>
      <c r="H58" s="99">
        <v>2012</v>
      </c>
      <c r="I58" s="104">
        <v>79.4937432996576</v>
      </c>
      <c r="J58" s="104">
        <v>61.72203353198659</v>
      </c>
      <c r="K58" s="104">
        <v>19.75159177848164</v>
      </c>
      <c r="L58" s="104">
        <v>3.029888503637142</v>
      </c>
      <c r="M58" s="105">
        <f t="shared" si="1"/>
        <v>163.99725711376297</v>
      </c>
    </row>
    <row r="59" spans="1:13" s="14" customFormat="1" ht="12">
      <c r="A59" s="99">
        <v>2013</v>
      </c>
      <c r="B59" s="102">
        <v>104.88139165074114</v>
      </c>
      <c r="C59" s="102">
        <v>87.566129461458</v>
      </c>
      <c r="D59" s="102">
        <v>10.310538582201797</v>
      </c>
      <c r="E59" s="102">
        <v>0.21726499999999999</v>
      </c>
      <c r="F59" s="102">
        <f t="shared" si="0"/>
        <v>202.9753246944009</v>
      </c>
      <c r="H59" s="99">
        <v>2013</v>
      </c>
      <c r="I59" s="104">
        <v>79.61865717235423</v>
      </c>
      <c r="J59" s="104">
        <v>61.67854451969919</v>
      </c>
      <c r="K59" s="104">
        <v>19.903242940871795</v>
      </c>
      <c r="L59" s="104">
        <v>3.2797968262729995</v>
      </c>
      <c r="M59" s="105">
        <f t="shared" si="1"/>
        <v>164.48024145919823</v>
      </c>
    </row>
    <row r="60" spans="1:13" s="14" customFormat="1" ht="12">
      <c r="A60" s="100">
        <v>2014</v>
      </c>
      <c r="B60" s="101">
        <f>(B$96-B$59)/($A$96-$A$59)*($A60-$A$59)+B$59</f>
        <v>105.37938388939047</v>
      </c>
      <c r="C60" s="101">
        <f aca="true" t="shared" si="2" ref="C60:E75">(C$96-C$59)/($A$96-$A$59)*($A60-$A$59)+C$59</f>
        <v>87.62588763890716</v>
      </c>
      <c r="D60" s="101">
        <f t="shared" si="2"/>
        <v>10.316996848700875</v>
      </c>
      <c r="E60" s="101">
        <f t="shared" si="2"/>
        <v>0.21726499999999999</v>
      </c>
      <c r="F60" s="103">
        <f t="shared" si="0"/>
        <v>203.5395333769985</v>
      </c>
      <c r="H60" s="100">
        <v>2014</v>
      </c>
      <c r="I60" s="101">
        <f aca="true" t="shared" si="3" ref="I60:I80">(I$96-I$59)/($H$96-$H$59)*($H60-$H$59)+I$59</f>
        <v>79.89594532281964</v>
      </c>
      <c r="J60" s="101">
        <f aca="true" t="shared" si="4" ref="J60:L79">(J$96-J$59)/($H$96-$H$59)*($H60-$H$59)+J$59</f>
        <v>61.44704138219719</v>
      </c>
      <c r="K60" s="101">
        <f t="shared" si="4"/>
        <v>20.05431082956045</v>
      </c>
      <c r="L60" s="101">
        <f t="shared" si="4"/>
        <v>3.363566096020539</v>
      </c>
      <c r="M60" s="106">
        <f t="shared" si="1"/>
        <v>164.76086363059784</v>
      </c>
    </row>
    <row r="61" spans="1:13" s="14" customFormat="1" ht="12">
      <c r="A61" s="100">
        <v>2015</v>
      </c>
      <c r="B61" s="101">
        <f aca="true" t="shared" si="5" ref="B61:E95">(B$96-B$59)/($A$96-$A$59)*($A61-$A$59)+B$59</f>
        <v>105.8773761280398</v>
      </c>
      <c r="C61" s="101">
        <f t="shared" si="2"/>
        <v>87.68564581635631</v>
      </c>
      <c r="D61" s="101">
        <f t="shared" si="2"/>
        <v>10.323455115199952</v>
      </c>
      <c r="E61" s="101">
        <f t="shared" si="2"/>
        <v>0.21726499999999999</v>
      </c>
      <c r="F61" s="103">
        <f t="shared" si="0"/>
        <v>204.10374205959604</v>
      </c>
      <c r="H61" s="100">
        <v>2015</v>
      </c>
      <c r="I61" s="101">
        <f t="shared" si="3"/>
        <v>80.17323347328505</v>
      </c>
      <c r="J61" s="101">
        <f t="shared" si="4"/>
        <v>61.215538244695196</v>
      </c>
      <c r="K61" s="101">
        <f t="shared" si="4"/>
        <v>20.2053787182491</v>
      </c>
      <c r="L61" s="101">
        <f t="shared" si="4"/>
        <v>3.4473353657680788</v>
      </c>
      <c r="M61" s="106">
        <f t="shared" si="1"/>
        <v>165.04148580199745</v>
      </c>
    </row>
    <row r="62" spans="1:13" s="14" customFormat="1" ht="12">
      <c r="A62" s="100">
        <v>2016</v>
      </c>
      <c r="B62" s="101">
        <f t="shared" si="5"/>
        <v>106.37536836668914</v>
      </c>
      <c r="C62" s="101">
        <f t="shared" si="2"/>
        <v>87.74540399380548</v>
      </c>
      <c r="D62" s="101">
        <f t="shared" si="2"/>
        <v>10.329913381699027</v>
      </c>
      <c r="E62" s="101">
        <f t="shared" si="2"/>
        <v>0.21726499999999999</v>
      </c>
      <c r="F62" s="103">
        <f t="shared" si="0"/>
        <v>204.66795074219365</v>
      </c>
      <c r="H62" s="100">
        <v>2016</v>
      </c>
      <c r="I62" s="101">
        <f t="shared" si="3"/>
        <v>80.45052162375048</v>
      </c>
      <c r="J62" s="101">
        <f t="shared" si="4"/>
        <v>60.9840351071932</v>
      </c>
      <c r="K62" s="101">
        <f t="shared" si="4"/>
        <v>20.356446606937755</v>
      </c>
      <c r="L62" s="101">
        <f t="shared" si="4"/>
        <v>3.5311046355156184</v>
      </c>
      <c r="M62" s="106">
        <f t="shared" si="1"/>
        <v>165.32210797339707</v>
      </c>
    </row>
    <row r="63" spans="1:13" s="14" customFormat="1" ht="12">
      <c r="A63" s="100">
        <v>2017</v>
      </c>
      <c r="B63" s="101">
        <f t="shared" si="5"/>
        <v>106.87336060533848</v>
      </c>
      <c r="C63" s="101">
        <f t="shared" si="2"/>
        <v>87.80516217125464</v>
      </c>
      <c r="D63" s="101">
        <f t="shared" si="2"/>
        <v>10.336371648198105</v>
      </c>
      <c r="E63" s="101">
        <f t="shared" si="2"/>
        <v>0.21726499999999999</v>
      </c>
      <c r="F63" s="103">
        <f t="shared" si="0"/>
        <v>205.23215942479123</v>
      </c>
      <c r="H63" s="100">
        <v>2017</v>
      </c>
      <c r="I63" s="101">
        <f t="shared" si="3"/>
        <v>80.72780977421588</v>
      </c>
      <c r="J63" s="101">
        <f t="shared" si="4"/>
        <v>60.752531969691205</v>
      </c>
      <c r="K63" s="101">
        <f t="shared" si="4"/>
        <v>20.507514495626406</v>
      </c>
      <c r="L63" s="101">
        <f t="shared" si="4"/>
        <v>3.614873905263158</v>
      </c>
      <c r="M63" s="106">
        <f t="shared" si="1"/>
        <v>165.60273014479665</v>
      </c>
    </row>
    <row r="64" spans="1:13" s="14" customFormat="1" ht="12">
      <c r="A64" s="100">
        <v>2018</v>
      </c>
      <c r="B64" s="101">
        <f t="shared" si="5"/>
        <v>107.37135284398781</v>
      </c>
      <c r="C64" s="101">
        <f t="shared" si="2"/>
        <v>87.86492034870379</v>
      </c>
      <c r="D64" s="101">
        <f t="shared" si="2"/>
        <v>10.342829914697182</v>
      </c>
      <c r="E64" s="101">
        <f t="shared" si="2"/>
        <v>0.21726499999999999</v>
      </c>
      <c r="F64" s="103">
        <f t="shared" si="0"/>
        <v>205.7963681073888</v>
      </c>
      <c r="H64" s="100">
        <v>2018</v>
      </c>
      <c r="I64" s="101">
        <f t="shared" si="3"/>
        <v>81.0050979246813</v>
      </c>
      <c r="J64" s="101">
        <f t="shared" si="4"/>
        <v>60.52102883218922</v>
      </c>
      <c r="K64" s="101">
        <f t="shared" si="4"/>
        <v>20.65858238431506</v>
      </c>
      <c r="L64" s="101">
        <f t="shared" si="4"/>
        <v>3.698643175010697</v>
      </c>
      <c r="M64" s="106">
        <f t="shared" si="1"/>
        <v>165.88335231619624</v>
      </c>
    </row>
    <row r="65" spans="1:13" s="14" customFormat="1" ht="12">
      <c r="A65" s="100">
        <v>2019</v>
      </c>
      <c r="B65" s="101">
        <f t="shared" si="5"/>
        <v>107.86934508263714</v>
      </c>
      <c r="C65" s="101">
        <f t="shared" si="2"/>
        <v>87.92467852615295</v>
      </c>
      <c r="D65" s="101">
        <f t="shared" si="2"/>
        <v>10.34928818119626</v>
      </c>
      <c r="E65" s="101">
        <f t="shared" si="2"/>
        <v>0.21726499999999999</v>
      </c>
      <c r="F65" s="103">
        <f t="shared" si="0"/>
        <v>206.36057678998637</v>
      </c>
      <c r="H65" s="100">
        <v>2019</v>
      </c>
      <c r="I65" s="101">
        <f t="shared" si="3"/>
        <v>81.2823860751467</v>
      </c>
      <c r="J65" s="101">
        <f t="shared" si="4"/>
        <v>60.28952569468722</v>
      </c>
      <c r="K65" s="101">
        <f t="shared" si="4"/>
        <v>20.80965027300371</v>
      </c>
      <c r="L65" s="101">
        <f t="shared" si="4"/>
        <v>3.7824124447582372</v>
      </c>
      <c r="M65" s="106">
        <f t="shared" si="1"/>
        <v>166.16397448759588</v>
      </c>
    </row>
    <row r="66" spans="1:13" s="14" customFormat="1" ht="12">
      <c r="A66" s="100">
        <v>2020</v>
      </c>
      <c r="B66" s="101">
        <f t="shared" si="5"/>
        <v>108.36733732128647</v>
      </c>
      <c r="C66" s="101">
        <f t="shared" si="2"/>
        <v>87.9844367036021</v>
      </c>
      <c r="D66" s="101">
        <f t="shared" si="2"/>
        <v>10.355746447695337</v>
      </c>
      <c r="E66" s="101">
        <f t="shared" si="2"/>
        <v>0.21726499999999999</v>
      </c>
      <c r="F66" s="103">
        <f t="shared" si="0"/>
        <v>206.92478547258392</v>
      </c>
      <c r="H66" s="100">
        <v>2020</v>
      </c>
      <c r="I66" s="101">
        <f t="shared" si="3"/>
        <v>81.55967422561211</v>
      </c>
      <c r="J66" s="101">
        <f t="shared" si="4"/>
        <v>60.058022557185225</v>
      </c>
      <c r="K66" s="101">
        <f t="shared" si="4"/>
        <v>20.960718161692366</v>
      </c>
      <c r="L66" s="101">
        <f t="shared" si="4"/>
        <v>3.8661817145057764</v>
      </c>
      <c r="M66" s="106">
        <f t="shared" si="1"/>
        <v>166.4445966589955</v>
      </c>
    </row>
    <row r="67" spans="1:13" s="14" customFormat="1" ht="12">
      <c r="A67" s="100">
        <v>2021</v>
      </c>
      <c r="B67" s="101">
        <f t="shared" si="5"/>
        <v>108.86532955993582</v>
      </c>
      <c r="C67" s="101">
        <f t="shared" si="2"/>
        <v>88.04419488105127</v>
      </c>
      <c r="D67" s="101">
        <f t="shared" si="2"/>
        <v>10.362204714194412</v>
      </c>
      <c r="E67" s="101">
        <f t="shared" si="2"/>
        <v>0.21726499999999999</v>
      </c>
      <c r="F67" s="103">
        <f t="shared" si="0"/>
        <v>207.48899415518147</v>
      </c>
      <c r="H67" s="100">
        <v>2021</v>
      </c>
      <c r="I67" s="101">
        <f t="shared" si="3"/>
        <v>81.83696237607754</v>
      </c>
      <c r="J67" s="101">
        <f t="shared" si="4"/>
        <v>59.82651941968323</v>
      </c>
      <c r="K67" s="101">
        <f t="shared" si="4"/>
        <v>21.111786050381017</v>
      </c>
      <c r="L67" s="101">
        <f t="shared" si="4"/>
        <v>3.949950984253316</v>
      </c>
      <c r="M67" s="106">
        <f t="shared" si="1"/>
        <v>166.7252188303951</v>
      </c>
    </row>
    <row r="68" spans="1:13" s="14" customFormat="1" ht="12">
      <c r="A68" s="100">
        <v>2022</v>
      </c>
      <c r="B68" s="101">
        <f t="shared" si="5"/>
        <v>109.36332179858515</v>
      </c>
      <c r="C68" s="101">
        <f t="shared" si="2"/>
        <v>88.10395305850042</v>
      </c>
      <c r="D68" s="101">
        <f t="shared" si="2"/>
        <v>10.36866298069349</v>
      </c>
      <c r="E68" s="101">
        <f t="shared" si="2"/>
        <v>0.21726499999999999</v>
      </c>
      <c r="F68" s="103">
        <f t="shared" si="0"/>
        <v>208.05320283777905</v>
      </c>
      <c r="H68" s="100">
        <v>2022</v>
      </c>
      <c r="I68" s="101">
        <f t="shared" si="3"/>
        <v>82.11425052654295</v>
      </c>
      <c r="J68" s="101">
        <f t="shared" si="4"/>
        <v>59.595016282181234</v>
      </c>
      <c r="K68" s="101">
        <f t="shared" si="4"/>
        <v>21.26285393906967</v>
      </c>
      <c r="L68" s="101">
        <f t="shared" si="4"/>
        <v>4.033720254000856</v>
      </c>
      <c r="M68" s="106">
        <f t="shared" si="1"/>
        <v>167.0058410017947</v>
      </c>
    </row>
    <row r="69" spans="1:13" s="14" customFormat="1" ht="12">
      <c r="A69" s="100">
        <v>2023</v>
      </c>
      <c r="B69" s="101">
        <f t="shared" si="5"/>
        <v>109.86131403723448</v>
      </c>
      <c r="C69" s="101">
        <f t="shared" si="2"/>
        <v>88.16371123594958</v>
      </c>
      <c r="D69" s="101">
        <f t="shared" si="2"/>
        <v>10.375121247192567</v>
      </c>
      <c r="E69" s="101">
        <f t="shared" si="2"/>
        <v>0.21726499999999999</v>
      </c>
      <c r="F69" s="103">
        <f t="shared" si="0"/>
        <v>208.6174115203766</v>
      </c>
      <c r="H69" s="100">
        <v>2023</v>
      </c>
      <c r="I69" s="101">
        <f t="shared" si="3"/>
        <v>82.39153867700836</v>
      </c>
      <c r="J69" s="101">
        <f t="shared" si="4"/>
        <v>59.36351314467924</v>
      </c>
      <c r="K69" s="101">
        <f t="shared" si="4"/>
        <v>21.413921827758323</v>
      </c>
      <c r="L69" s="101">
        <f t="shared" si="4"/>
        <v>4.117489523748395</v>
      </c>
      <c r="M69" s="106">
        <f t="shared" si="1"/>
        <v>167.2864631731943</v>
      </c>
    </row>
    <row r="70" spans="1:13" s="14" customFormat="1" ht="12">
      <c r="A70" s="100">
        <v>2024</v>
      </c>
      <c r="B70" s="101">
        <f t="shared" si="5"/>
        <v>110.35930627588381</v>
      </c>
      <c r="C70" s="101">
        <f t="shared" si="2"/>
        <v>88.22346941339873</v>
      </c>
      <c r="D70" s="101">
        <f t="shared" si="2"/>
        <v>10.381579513691644</v>
      </c>
      <c r="E70" s="101">
        <f t="shared" si="2"/>
        <v>0.21726499999999999</v>
      </c>
      <c r="F70" s="103">
        <f t="shared" si="0"/>
        <v>209.18162020297416</v>
      </c>
      <c r="H70" s="100">
        <v>2024</v>
      </c>
      <c r="I70" s="101">
        <f t="shared" si="3"/>
        <v>82.66882682747377</v>
      </c>
      <c r="J70" s="101">
        <f t="shared" si="4"/>
        <v>59.13201000717724</v>
      </c>
      <c r="K70" s="101">
        <f t="shared" si="4"/>
        <v>21.564989716446977</v>
      </c>
      <c r="L70" s="101">
        <f t="shared" si="4"/>
        <v>4.201258793495935</v>
      </c>
      <c r="M70" s="106">
        <f t="shared" si="1"/>
        <v>167.56708534459392</v>
      </c>
    </row>
    <row r="71" spans="1:13" s="14" customFormat="1" ht="12">
      <c r="A71" s="100">
        <v>2025</v>
      </c>
      <c r="B71" s="101">
        <f t="shared" si="5"/>
        <v>110.85729851453314</v>
      </c>
      <c r="C71" s="101">
        <f t="shared" si="2"/>
        <v>88.28322759084789</v>
      </c>
      <c r="D71" s="101">
        <f t="shared" si="2"/>
        <v>10.388037780190722</v>
      </c>
      <c r="E71" s="101">
        <f t="shared" si="2"/>
        <v>0.21726499999999999</v>
      </c>
      <c r="F71" s="103">
        <f t="shared" si="0"/>
        <v>209.74582888557174</v>
      </c>
      <c r="H71" s="100">
        <v>2025</v>
      </c>
      <c r="I71" s="101">
        <f t="shared" si="3"/>
        <v>82.94611497793917</v>
      </c>
      <c r="J71" s="101">
        <f t="shared" si="4"/>
        <v>58.90050686967525</v>
      </c>
      <c r="K71" s="101">
        <f t="shared" si="4"/>
        <v>21.716057605135628</v>
      </c>
      <c r="L71" s="101">
        <f t="shared" si="4"/>
        <v>4.285028063243475</v>
      </c>
      <c r="M71" s="106">
        <f t="shared" si="1"/>
        <v>167.84770751599353</v>
      </c>
    </row>
    <row r="72" spans="1:13" s="14" customFormat="1" ht="12">
      <c r="A72" s="100">
        <v>2026</v>
      </c>
      <c r="B72" s="101">
        <f t="shared" si="5"/>
        <v>111.35529075318247</v>
      </c>
      <c r="C72" s="101">
        <f t="shared" si="2"/>
        <v>88.34298576829704</v>
      </c>
      <c r="D72" s="101">
        <f t="shared" si="2"/>
        <v>10.394496046689799</v>
      </c>
      <c r="E72" s="101">
        <f t="shared" si="2"/>
        <v>0.21726499999999999</v>
      </c>
      <c r="F72" s="103">
        <f t="shared" si="0"/>
        <v>210.3100375681693</v>
      </c>
      <c r="H72" s="100">
        <v>2026</v>
      </c>
      <c r="I72" s="101">
        <f t="shared" si="3"/>
        <v>83.22340312840458</v>
      </c>
      <c r="J72" s="101">
        <f t="shared" si="4"/>
        <v>58.66900373217325</v>
      </c>
      <c r="K72" s="101">
        <f t="shared" si="4"/>
        <v>21.867125493824283</v>
      </c>
      <c r="L72" s="101">
        <f t="shared" si="4"/>
        <v>4.368797332991014</v>
      </c>
      <c r="M72" s="106">
        <f t="shared" si="1"/>
        <v>168.12832968739315</v>
      </c>
    </row>
    <row r="73" spans="1:13" s="14" customFormat="1" ht="12">
      <c r="A73" s="100">
        <v>2027</v>
      </c>
      <c r="B73" s="101">
        <f t="shared" si="5"/>
        <v>111.85328299183182</v>
      </c>
      <c r="C73" s="101">
        <f t="shared" si="2"/>
        <v>88.40274394574621</v>
      </c>
      <c r="D73" s="101">
        <f t="shared" si="2"/>
        <v>10.400954313188874</v>
      </c>
      <c r="E73" s="101">
        <f t="shared" si="2"/>
        <v>0.21726499999999999</v>
      </c>
      <c r="F73" s="103">
        <f t="shared" si="0"/>
        <v>210.8742462507669</v>
      </c>
      <c r="H73" s="100">
        <v>2027</v>
      </c>
      <c r="I73" s="101">
        <f t="shared" si="3"/>
        <v>83.50069127887001</v>
      </c>
      <c r="J73" s="101">
        <f t="shared" si="4"/>
        <v>58.43750059467126</v>
      </c>
      <c r="K73" s="101">
        <f t="shared" si="4"/>
        <v>22.018193382512933</v>
      </c>
      <c r="L73" s="101">
        <f t="shared" si="4"/>
        <v>4.452566602738553</v>
      </c>
      <c r="M73" s="106">
        <f t="shared" si="1"/>
        <v>168.40895185879276</v>
      </c>
    </row>
    <row r="74" spans="1:13" s="14" customFormat="1" ht="12">
      <c r="A74" s="100">
        <v>2028</v>
      </c>
      <c r="B74" s="101">
        <f t="shared" si="5"/>
        <v>112.35127523048115</v>
      </c>
      <c r="C74" s="101">
        <f t="shared" si="2"/>
        <v>88.46250212319536</v>
      </c>
      <c r="D74" s="101">
        <f t="shared" si="2"/>
        <v>10.407412579687952</v>
      </c>
      <c r="E74" s="101">
        <f t="shared" si="2"/>
        <v>0.21726499999999999</v>
      </c>
      <c r="F74" s="103">
        <f t="shared" si="0"/>
        <v>211.43845493336448</v>
      </c>
      <c r="H74" s="100">
        <v>2028</v>
      </c>
      <c r="I74" s="101">
        <f t="shared" si="3"/>
        <v>83.77797942933542</v>
      </c>
      <c r="J74" s="101">
        <f t="shared" si="4"/>
        <v>58.20599745716927</v>
      </c>
      <c r="K74" s="101">
        <f t="shared" si="4"/>
        <v>22.169261271201588</v>
      </c>
      <c r="L74" s="101">
        <f t="shared" si="4"/>
        <v>4.536335872486093</v>
      </c>
      <c r="M74" s="106">
        <f t="shared" si="1"/>
        <v>168.68957403019235</v>
      </c>
    </row>
    <row r="75" spans="1:13" s="14" customFormat="1" ht="12">
      <c r="A75" s="100">
        <v>2029</v>
      </c>
      <c r="B75" s="101">
        <f t="shared" si="5"/>
        <v>112.84926746913048</v>
      </c>
      <c r="C75" s="101">
        <f t="shared" si="2"/>
        <v>88.52226030064452</v>
      </c>
      <c r="D75" s="101">
        <f t="shared" si="2"/>
        <v>10.413870846187029</v>
      </c>
      <c r="E75" s="101">
        <f t="shared" si="2"/>
        <v>0.21726499999999999</v>
      </c>
      <c r="F75" s="103">
        <f t="shared" si="0"/>
        <v>212.00266361596204</v>
      </c>
      <c r="H75" s="100">
        <v>2029</v>
      </c>
      <c r="I75" s="101">
        <f t="shared" si="3"/>
        <v>84.05526757980083</v>
      </c>
      <c r="J75" s="101">
        <f t="shared" si="4"/>
        <v>57.97449431966727</v>
      </c>
      <c r="K75" s="101">
        <f t="shared" si="4"/>
        <v>22.32032915989024</v>
      </c>
      <c r="L75" s="101">
        <f t="shared" si="4"/>
        <v>4.6201051422336326</v>
      </c>
      <c r="M75" s="106">
        <f t="shared" si="1"/>
        <v>168.97019620159196</v>
      </c>
    </row>
    <row r="76" spans="1:13" s="14" customFormat="1" ht="12">
      <c r="A76" s="100">
        <v>2030</v>
      </c>
      <c r="B76" s="101">
        <f t="shared" si="5"/>
        <v>113.34725970777981</v>
      </c>
      <c r="C76" s="101">
        <f t="shared" si="5"/>
        <v>88.58201847809367</v>
      </c>
      <c r="D76" s="101">
        <f t="shared" si="5"/>
        <v>10.420329112686106</v>
      </c>
      <c r="E76" s="101">
        <f t="shared" si="5"/>
        <v>0.21726499999999999</v>
      </c>
      <c r="F76" s="103">
        <f t="shared" si="0"/>
        <v>212.56687229855962</v>
      </c>
      <c r="H76" s="100">
        <v>2030</v>
      </c>
      <c r="I76" s="101">
        <f t="shared" si="3"/>
        <v>84.33255573026624</v>
      </c>
      <c r="J76" s="101">
        <f t="shared" si="4"/>
        <v>57.74299118216528</v>
      </c>
      <c r="K76" s="101">
        <f t="shared" si="4"/>
        <v>22.471397048578893</v>
      </c>
      <c r="L76" s="101">
        <f t="shared" si="4"/>
        <v>4.703874411981173</v>
      </c>
      <c r="M76" s="106">
        <f t="shared" si="1"/>
        <v>169.25081837299157</v>
      </c>
    </row>
    <row r="77" spans="1:13" s="14" customFormat="1" ht="12">
      <c r="A77" s="100">
        <v>2031</v>
      </c>
      <c r="B77" s="101">
        <f t="shared" si="5"/>
        <v>113.84525194642914</v>
      </c>
      <c r="C77" s="101">
        <f t="shared" si="5"/>
        <v>88.64177665554283</v>
      </c>
      <c r="D77" s="101">
        <f t="shared" si="5"/>
        <v>10.426787379185184</v>
      </c>
      <c r="E77" s="101">
        <f t="shared" si="5"/>
        <v>0.21726499999999999</v>
      </c>
      <c r="F77" s="103">
        <f t="shared" si="0"/>
        <v>213.13108098115717</v>
      </c>
      <c r="H77" s="100">
        <v>2031</v>
      </c>
      <c r="I77" s="101">
        <f t="shared" si="3"/>
        <v>84.60984388073165</v>
      </c>
      <c r="J77" s="101">
        <f t="shared" si="4"/>
        <v>57.51148804466328</v>
      </c>
      <c r="K77" s="101">
        <f t="shared" si="4"/>
        <v>22.622464937267544</v>
      </c>
      <c r="L77" s="101">
        <f t="shared" si="4"/>
        <v>4.787643681728712</v>
      </c>
      <c r="M77" s="106">
        <f t="shared" si="1"/>
        <v>169.53144054439122</v>
      </c>
    </row>
    <row r="78" spans="1:13" s="14" customFormat="1" ht="12">
      <c r="A78" s="100">
        <v>2032</v>
      </c>
      <c r="B78" s="101">
        <f t="shared" si="5"/>
        <v>114.34324418507848</v>
      </c>
      <c r="C78" s="101">
        <f t="shared" si="5"/>
        <v>88.701534832992</v>
      </c>
      <c r="D78" s="101">
        <f t="shared" si="5"/>
        <v>10.43324564568426</v>
      </c>
      <c r="E78" s="101">
        <f t="shared" si="5"/>
        <v>0.21726499999999999</v>
      </c>
      <c r="F78" s="103">
        <f t="shared" si="0"/>
        <v>213.69528966375472</v>
      </c>
      <c r="H78" s="100">
        <v>2032</v>
      </c>
      <c r="I78" s="101">
        <f t="shared" si="3"/>
        <v>84.88713203119707</v>
      </c>
      <c r="J78" s="101">
        <f t="shared" si="4"/>
        <v>57.279984907161285</v>
      </c>
      <c r="K78" s="101">
        <f t="shared" si="4"/>
        <v>22.7735328259562</v>
      </c>
      <c r="L78" s="101">
        <f t="shared" si="4"/>
        <v>4.871412951476252</v>
      </c>
      <c r="M78" s="106">
        <f t="shared" si="1"/>
        <v>169.81206271579083</v>
      </c>
    </row>
    <row r="79" spans="1:13" s="14" customFormat="1" ht="12">
      <c r="A79" s="100">
        <v>2033</v>
      </c>
      <c r="B79" s="101">
        <f t="shared" si="5"/>
        <v>114.84123642372782</v>
      </c>
      <c r="C79" s="101">
        <f t="shared" si="5"/>
        <v>88.76129301044115</v>
      </c>
      <c r="D79" s="101">
        <f t="shared" si="5"/>
        <v>10.439703912183337</v>
      </c>
      <c r="E79" s="101">
        <f t="shared" si="5"/>
        <v>0.21726499999999999</v>
      </c>
      <c r="F79" s="103">
        <f t="shared" si="0"/>
        <v>214.2594983463523</v>
      </c>
      <c r="H79" s="100">
        <v>2033</v>
      </c>
      <c r="I79" s="101">
        <f t="shared" si="3"/>
        <v>85.16442018166248</v>
      </c>
      <c r="J79" s="101">
        <f t="shared" si="4"/>
        <v>57.04848176965929</v>
      </c>
      <c r="K79" s="101">
        <f t="shared" si="4"/>
        <v>22.92460071464485</v>
      </c>
      <c r="L79" s="101">
        <f t="shared" si="4"/>
        <v>4.955182221223791</v>
      </c>
      <c r="M79" s="106">
        <f t="shared" si="1"/>
        <v>170.09268488719042</v>
      </c>
    </row>
    <row r="80" spans="1:13" s="14" customFormat="1" ht="12">
      <c r="A80" s="100">
        <v>2034</v>
      </c>
      <c r="B80" s="101">
        <f t="shared" si="5"/>
        <v>115.33922866237715</v>
      </c>
      <c r="C80" s="101">
        <f t="shared" si="5"/>
        <v>88.8210511878903</v>
      </c>
      <c r="D80" s="101">
        <f t="shared" si="5"/>
        <v>10.446162178682414</v>
      </c>
      <c r="E80" s="101">
        <f t="shared" si="5"/>
        <v>0.21726499999999999</v>
      </c>
      <c r="F80" s="103">
        <f t="shared" si="0"/>
        <v>214.82370702894985</v>
      </c>
      <c r="H80" s="100">
        <v>2034</v>
      </c>
      <c r="I80" s="101">
        <f t="shared" si="3"/>
        <v>85.44170833212789</v>
      </c>
      <c r="J80" s="101">
        <f>(J$96-J$59)/($H$96-$H$59)*($H80-$H$59)+J$59</f>
        <v>56.816978632157294</v>
      </c>
      <c r="K80" s="101">
        <f>(K$96-K$59)/($H$96-$H$59)*($H80-$H$59)+K$59</f>
        <v>23.075668603333504</v>
      </c>
      <c r="L80" s="101">
        <f>(L$96-L$59)/($H$96-$H$59)*($H80-$H$59)+L$59</f>
        <v>5.03895149097133</v>
      </c>
      <c r="M80" s="106">
        <f t="shared" si="1"/>
        <v>170.37330705859</v>
      </c>
    </row>
    <row r="81" spans="1:13" s="14" customFormat="1" ht="12">
      <c r="A81" s="100">
        <v>2035</v>
      </c>
      <c r="B81" s="101">
        <f t="shared" si="5"/>
        <v>115.83722090102648</v>
      </c>
      <c r="C81" s="101">
        <f t="shared" si="5"/>
        <v>88.88080936533946</v>
      </c>
      <c r="D81" s="101">
        <f t="shared" si="5"/>
        <v>10.452620445181491</v>
      </c>
      <c r="E81" s="101">
        <f t="shared" si="5"/>
        <v>0.21726499999999999</v>
      </c>
      <c r="F81" s="103">
        <f t="shared" si="0"/>
        <v>215.3879157115474</v>
      </c>
      <c r="H81" s="100">
        <v>2035</v>
      </c>
      <c r="I81" s="101">
        <f aca="true" t="shared" si="6" ref="I81:L95">(I$96-I$59)/($H$96-$H$59)*($H81-$H$59)+I$59</f>
        <v>85.7189964825933</v>
      </c>
      <c r="J81" s="101">
        <f t="shared" si="6"/>
        <v>56.5854754946553</v>
      </c>
      <c r="K81" s="101">
        <f t="shared" si="6"/>
        <v>23.226736492022155</v>
      </c>
      <c r="L81" s="101">
        <f t="shared" si="6"/>
        <v>5.12272076071887</v>
      </c>
      <c r="M81" s="106">
        <f t="shared" si="1"/>
        <v>170.65392922998961</v>
      </c>
    </row>
    <row r="82" spans="1:13" s="14" customFormat="1" ht="12">
      <c r="A82" s="100">
        <v>2036</v>
      </c>
      <c r="B82" s="101">
        <f t="shared" si="5"/>
        <v>116.33521313967582</v>
      </c>
      <c r="C82" s="101">
        <f t="shared" si="5"/>
        <v>88.94056754278861</v>
      </c>
      <c r="D82" s="101">
        <f t="shared" si="5"/>
        <v>10.459078711680569</v>
      </c>
      <c r="E82" s="101">
        <f t="shared" si="5"/>
        <v>0.21726499999999999</v>
      </c>
      <c r="F82" s="103">
        <f t="shared" si="0"/>
        <v>215.952124394145</v>
      </c>
      <c r="H82" s="100">
        <v>2036</v>
      </c>
      <c r="I82" s="101">
        <f t="shared" si="6"/>
        <v>85.9962846330587</v>
      </c>
      <c r="J82" s="101">
        <f t="shared" si="6"/>
        <v>56.35397235715331</v>
      </c>
      <c r="K82" s="101">
        <f t="shared" si="6"/>
        <v>23.37780438071081</v>
      </c>
      <c r="L82" s="101">
        <f t="shared" si="6"/>
        <v>5.20649003046641</v>
      </c>
      <c r="M82" s="106">
        <f t="shared" si="1"/>
        <v>170.93455140138923</v>
      </c>
    </row>
    <row r="83" spans="1:13" s="14" customFormat="1" ht="12">
      <c r="A83" s="100">
        <v>2037</v>
      </c>
      <c r="B83" s="101">
        <f t="shared" si="5"/>
        <v>116.83320537832515</v>
      </c>
      <c r="C83" s="101">
        <f t="shared" si="5"/>
        <v>89.00032572023778</v>
      </c>
      <c r="D83" s="101">
        <f t="shared" si="5"/>
        <v>10.465536978179644</v>
      </c>
      <c r="E83" s="101">
        <f t="shared" si="5"/>
        <v>0.21726499999999999</v>
      </c>
      <c r="F83" s="103">
        <f t="shared" si="0"/>
        <v>216.51633307674257</v>
      </c>
      <c r="H83" s="100">
        <v>2037</v>
      </c>
      <c r="I83" s="101">
        <f t="shared" si="6"/>
        <v>86.27357278352412</v>
      </c>
      <c r="J83" s="101">
        <f t="shared" si="6"/>
        <v>56.122469219651315</v>
      </c>
      <c r="K83" s="101">
        <f t="shared" si="6"/>
        <v>23.52887226939946</v>
      </c>
      <c r="L83" s="101">
        <f t="shared" si="6"/>
        <v>5.2902593002139495</v>
      </c>
      <c r="M83" s="106">
        <f t="shared" si="1"/>
        <v>171.21517357278887</v>
      </c>
    </row>
    <row r="84" spans="1:13" s="14" customFormat="1" ht="12">
      <c r="A84" s="100">
        <v>2038</v>
      </c>
      <c r="B84" s="101">
        <f t="shared" si="5"/>
        <v>117.33119761697449</v>
      </c>
      <c r="C84" s="101">
        <f t="shared" si="5"/>
        <v>89.06008389768694</v>
      </c>
      <c r="D84" s="101">
        <f t="shared" si="5"/>
        <v>10.471995244678721</v>
      </c>
      <c r="E84" s="101">
        <f t="shared" si="5"/>
        <v>0.21726499999999999</v>
      </c>
      <c r="F84" s="103">
        <f t="shared" si="0"/>
        <v>217.08054175934015</v>
      </c>
      <c r="H84" s="100">
        <v>2038</v>
      </c>
      <c r="I84" s="101">
        <f t="shared" si="6"/>
        <v>86.55086093398954</v>
      </c>
      <c r="J84" s="101">
        <f t="shared" si="6"/>
        <v>55.89096608214932</v>
      </c>
      <c r="K84" s="101">
        <f t="shared" si="6"/>
        <v>23.679940158088115</v>
      </c>
      <c r="L84" s="101">
        <f t="shared" si="6"/>
        <v>5.374028569961489</v>
      </c>
      <c r="M84" s="106">
        <f t="shared" si="1"/>
        <v>171.49579574418848</v>
      </c>
    </row>
    <row r="85" spans="1:13" s="14" customFormat="1" ht="12">
      <c r="A85" s="100">
        <v>2039</v>
      </c>
      <c r="B85" s="101">
        <f t="shared" si="5"/>
        <v>117.82918985562382</v>
      </c>
      <c r="C85" s="101">
        <f t="shared" si="5"/>
        <v>89.11984207513609</v>
      </c>
      <c r="D85" s="101">
        <f t="shared" si="5"/>
        <v>10.478453511177799</v>
      </c>
      <c r="E85" s="101">
        <f t="shared" si="5"/>
        <v>0.21726499999999999</v>
      </c>
      <c r="F85" s="103">
        <f t="shared" si="0"/>
        <v>217.64475044193773</v>
      </c>
      <c r="H85" s="100">
        <v>2039</v>
      </c>
      <c r="I85" s="101">
        <f t="shared" si="6"/>
        <v>86.82814908445495</v>
      </c>
      <c r="J85" s="101">
        <f t="shared" si="6"/>
        <v>55.65946294464732</v>
      </c>
      <c r="K85" s="101">
        <f t="shared" si="6"/>
        <v>23.831008046776766</v>
      </c>
      <c r="L85" s="101">
        <f t="shared" si="6"/>
        <v>5.457797839709029</v>
      </c>
      <c r="M85" s="106">
        <f t="shared" si="1"/>
        <v>171.77641791558807</v>
      </c>
    </row>
    <row r="86" spans="1:13" s="14" customFormat="1" ht="12">
      <c r="A86" s="100">
        <v>2040</v>
      </c>
      <c r="B86" s="101">
        <f t="shared" si="5"/>
        <v>118.32718209427316</v>
      </c>
      <c r="C86" s="101">
        <f t="shared" si="5"/>
        <v>89.17960025258525</v>
      </c>
      <c r="D86" s="101">
        <f t="shared" si="5"/>
        <v>10.484911777676876</v>
      </c>
      <c r="E86" s="101">
        <f t="shared" si="5"/>
        <v>0.21726499999999999</v>
      </c>
      <c r="F86" s="103">
        <f t="shared" si="0"/>
        <v>218.20895912453528</v>
      </c>
      <c r="H86" s="100">
        <v>2040</v>
      </c>
      <c r="I86" s="101">
        <f t="shared" si="6"/>
        <v>87.10543723492036</v>
      </c>
      <c r="J86" s="101">
        <f t="shared" si="6"/>
        <v>55.42795980714533</v>
      </c>
      <c r="K86" s="101">
        <f t="shared" si="6"/>
        <v>23.98207593546542</v>
      </c>
      <c r="L86" s="101">
        <f t="shared" si="6"/>
        <v>5.541567109456568</v>
      </c>
      <c r="M86" s="106">
        <f t="shared" si="1"/>
        <v>172.05704008698768</v>
      </c>
    </row>
    <row r="87" spans="1:13" s="14" customFormat="1" ht="12">
      <c r="A87" s="100">
        <v>2041</v>
      </c>
      <c r="B87" s="101">
        <f t="shared" si="5"/>
        <v>118.82517433292249</v>
      </c>
      <c r="C87" s="101">
        <f t="shared" si="5"/>
        <v>89.2393584300344</v>
      </c>
      <c r="D87" s="101">
        <f t="shared" si="5"/>
        <v>10.491370044175953</v>
      </c>
      <c r="E87" s="101">
        <f t="shared" si="5"/>
        <v>0.21726499999999999</v>
      </c>
      <c r="F87" s="103">
        <f t="shared" si="0"/>
        <v>218.77316780713286</v>
      </c>
      <c r="H87" s="100">
        <v>2041</v>
      </c>
      <c r="I87" s="101">
        <f t="shared" si="6"/>
        <v>87.38272538538577</v>
      </c>
      <c r="J87" s="101">
        <f t="shared" si="6"/>
        <v>55.19645666964333</v>
      </c>
      <c r="K87" s="101">
        <f t="shared" si="6"/>
        <v>24.133143824154075</v>
      </c>
      <c r="L87" s="101">
        <f t="shared" si="6"/>
        <v>5.625336379204107</v>
      </c>
      <c r="M87" s="106">
        <f t="shared" si="1"/>
        <v>172.33766225838727</v>
      </c>
    </row>
    <row r="88" spans="1:13" s="14" customFormat="1" ht="12">
      <c r="A88" s="100">
        <v>2042</v>
      </c>
      <c r="B88" s="101">
        <f t="shared" si="5"/>
        <v>119.32316657157182</v>
      </c>
      <c r="C88" s="101">
        <f t="shared" si="5"/>
        <v>89.29911660748355</v>
      </c>
      <c r="D88" s="101">
        <f t="shared" si="5"/>
        <v>10.49782831067503</v>
      </c>
      <c r="E88" s="101">
        <f t="shared" si="5"/>
        <v>0.21726499999999999</v>
      </c>
      <c r="F88" s="103">
        <f t="shared" si="0"/>
        <v>219.33737648973042</v>
      </c>
      <c r="H88" s="100">
        <v>2042</v>
      </c>
      <c r="I88" s="101">
        <f t="shared" si="6"/>
        <v>87.66001353585119</v>
      </c>
      <c r="J88" s="101">
        <f t="shared" si="6"/>
        <v>54.96495353214134</v>
      </c>
      <c r="K88" s="101">
        <f t="shared" si="6"/>
        <v>24.284211712842726</v>
      </c>
      <c r="L88" s="101">
        <f t="shared" si="6"/>
        <v>5.709105648951647</v>
      </c>
      <c r="M88" s="106">
        <f t="shared" si="1"/>
        <v>172.6182844297869</v>
      </c>
    </row>
    <row r="89" spans="1:13" s="14" customFormat="1" ht="12">
      <c r="A89" s="100">
        <v>2043</v>
      </c>
      <c r="B89" s="101">
        <f t="shared" si="5"/>
        <v>119.82115881022116</v>
      </c>
      <c r="C89" s="101">
        <f t="shared" si="5"/>
        <v>89.35887478493272</v>
      </c>
      <c r="D89" s="101">
        <f t="shared" si="5"/>
        <v>10.504286577174106</v>
      </c>
      <c r="E89" s="101">
        <f t="shared" si="5"/>
        <v>0.21726499999999999</v>
      </c>
      <c r="F89" s="103">
        <f t="shared" si="0"/>
        <v>219.90158517232797</v>
      </c>
      <c r="H89" s="100">
        <v>2043</v>
      </c>
      <c r="I89" s="101">
        <f t="shared" si="6"/>
        <v>87.9373016863166</v>
      </c>
      <c r="J89" s="101">
        <f t="shared" si="6"/>
        <v>54.73345039463934</v>
      </c>
      <c r="K89" s="101">
        <f t="shared" si="6"/>
        <v>24.435279601531377</v>
      </c>
      <c r="L89" s="101">
        <f t="shared" si="6"/>
        <v>5.792874918699187</v>
      </c>
      <c r="M89" s="106">
        <f t="shared" si="1"/>
        <v>172.8989066011865</v>
      </c>
    </row>
    <row r="90" spans="1:13" s="14" customFormat="1" ht="12">
      <c r="A90" s="100">
        <v>2044</v>
      </c>
      <c r="B90" s="101">
        <f t="shared" si="5"/>
        <v>120.3191510488705</v>
      </c>
      <c r="C90" s="101">
        <f t="shared" si="5"/>
        <v>89.41863296238188</v>
      </c>
      <c r="D90" s="101">
        <f t="shared" si="5"/>
        <v>10.510744843673184</v>
      </c>
      <c r="E90" s="101">
        <f t="shared" si="5"/>
        <v>0.21726499999999999</v>
      </c>
      <c r="F90" s="103">
        <f t="shared" si="0"/>
        <v>220.46579385492555</v>
      </c>
      <c r="H90" s="100">
        <v>2044</v>
      </c>
      <c r="I90" s="101">
        <f t="shared" si="6"/>
        <v>88.21458983678201</v>
      </c>
      <c r="J90" s="101">
        <f t="shared" si="6"/>
        <v>54.501947257137346</v>
      </c>
      <c r="K90" s="101">
        <f t="shared" si="6"/>
        <v>24.58634749022003</v>
      </c>
      <c r="L90" s="101">
        <f t="shared" si="6"/>
        <v>5.876644188446726</v>
      </c>
      <c r="M90" s="106">
        <f t="shared" si="1"/>
        <v>173.1795287725861</v>
      </c>
    </row>
    <row r="91" spans="1:13" s="14" customFormat="1" ht="12">
      <c r="A91" s="100">
        <v>2045</v>
      </c>
      <c r="B91" s="101">
        <f t="shared" si="5"/>
        <v>120.81714328751983</v>
      </c>
      <c r="C91" s="101">
        <f t="shared" si="5"/>
        <v>89.47839113983103</v>
      </c>
      <c r="D91" s="101">
        <f t="shared" si="5"/>
        <v>10.517203110172261</v>
      </c>
      <c r="E91" s="101">
        <f t="shared" si="5"/>
        <v>0.21726499999999999</v>
      </c>
      <c r="F91" s="103">
        <f aca="true" t="shared" si="7" ref="F91:F96">SUM(B91:E91)</f>
        <v>221.0300025375231</v>
      </c>
      <c r="H91" s="100">
        <v>2045</v>
      </c>
      <c r="I91" s="101">
        <f t="shared" si="6"/>
        <v>88.49187798724742</v>
      </c>
      <c r="J91" s="101">
        <f t="shared" si="6"/>
        <v>54.27044411963536</v>
      </c>
      <c r="K91" s="101">
        <f t="shared" si="6"/>
        <v>24.737415378908686</v>
      </c>
      <c r="L91" s="101">
        <f t="shared" si="6"/>
        <v>5.960413458194266</v>
      </c>
      <c r="M91" s="106">
        <f aca="true" t="shared" si="8" ref="M91:M96">SUM(I91:L91)</f>
        <v>173.46015094398572</v>
      </c>
    </row>
    <row r="92" spans="1:13" s="14" customFormat="1" ht="12">
      <c r="A92" s="100">
        <v>2046</v>
      </c>
      <c r="B92" s="101">
        <f t="shared" si="5"/>
        <v>121.31513552616916</v>
      </c>
      <c r="C92" s="101">
        <f t="shared" si="5"/>
        <v>89.53814931728019</v>
      </c>
      <c r="D92" s="101">
        <f t="shared" si="5"/>
        <v>10.523661376671338</v>
      </c>
      <c r="E92" s="101">
        <f t="shared" si="5"/>
        <v>0.21726499999999999</v>
      </c>
      <c r="F92" s="103">
        <f t="shared" si="7"/>
        <v>221.59421122012066</v>
      </c>
      <c r="H92" s="100">
        <v>2046</v>
      </c>
      <c r="I92" s="101">
        <f t="shared" si="6"/>
        <v>88.76916613771283</v>
      </c>
      <c r="J92" s="101">
        <f t="shared" si="6"/>
        <v>54.03894098213336</v>
      </c>
      <c r="K92" s="101">
        <f t="shared" si="6"/>
        <v>24.888483267597337</v>
      </c>
      <c r="L92" s="101">
        <f t="shared" si="6"/>
        <v>6.044182727941806</v>
      </c>
      <c r="M92" s="106">
        <f t="shared" si="8"/>
        <v>173.74077311538534</v>
      </c>
    </row>
    <row r="93" spans="1:13" s="14" customFormat="1" ht="12">
      <c r="A93" s="100">
        <v>2047</v>
      </c>
      <c r="B93" s="101">
        <f t="shared" si="5"/>
        <v>121.81312776481849</v>
      </c>
      <c r="C93" s="101">
        <f t="shared" si="5"/>
        <v>89.59790749472934</v>
      </c>
      <c r="D93" s="101">
        <f t="shared" si="5"/>
        <v>10.530119643170416</v>
      </c>
      <c r="E93" s="101">
        <f t="shared" si="5"/>
        <v>0.21726499999999999</v>
      </c>
      <c r="F93" s="103">
        <f t="shared" si="7"/>
        <v>222.15841990271824</v>
      </c>
      <c r="H93" s="100">
        <v>2047</v>
      </c>
      <c r="I93" s="101">
        <f t="shared" si="6"/>
        <v>89.04645428817824</v>
      </c>
      <c r="J93" s="101">
        <f t="shared" si="6"/>
        <v>53.807437844631366</v>
      </c>
      <c r="K93" s="101">
        <f t="shared" si="6"/>
        <v>25.039551156285988</v>
      </c>
      <c r="L93" s="101">
        <f t="shared" si="6"/>
        <v>6.127951997689346</v>
      </c>
      <c r="M93" s="106">
        <f t="shared" si="8"/>
        <v>174.02139528678495</v>
      </c>
    </row>
    <row r="94" spans="1:13" s="14" customFormat="1" ht="12">
      <c r="A94" s="100">
        <v>2048</v>
      </c>
      <c r="B94" s="101">
        <f t="shared" si="5"/>
        <v>122.31112000346783</v>
      </c>
      <c r="C94" s="101">
        <f t="shared" si="5"/>
        <v>89.65766567217851</v>
      </c>
      <c r="D94" s="101">
        <f t="shared" si="5"/>
        <v>10.536577909669491</v>
      </c>
      <c r="E94" s="101">
        <f t="shared" si="5"/>
        <v>0.21726499999999999</v>
      </c>
      <c r="F94" s="103">
        <f t="shared" si="7"/>
        <v>222.72262858531585</v>
      </c>
      <c r="H94" s="100">
        <v>2048</v>
      </c>
      <c r="I94" s="101">
        <f t="shared" si="6"/>
        <v>89.32374243864365</v>
      </c>
      <c r="J94" s="101">
        <f t="shared" si="6"/>
        <v>53.57593470712937</v>
      </c>
      <c r="K94" s="101">
        <f t="shared" si="6"/>
        <v>25.190619044974643</v>
      </c>
      <c r="L94" s="101">
        <f t="shared" si="6"/>
        <v>6.211721267436885</v>
      </c>
      <c r="M94" s="106">
        <f t="shared" si="8"/>
        <v>174.30201745818454</v>
      </c>
    </row>
    <row r="95" spans="1:13" s="14" customFormat="1" ht="12">
      <c r="A95" s="100">
        <v>2049</v>
      </c>
      <c r="B95" s="101">
        <f t="shared" si="5"/>
        <v>122.80911224211717</v>
      </c>
      <c r="C95" s="101">
        <f t="shared" si="5"/>
        <v>89.71742384962766</v>
      </c>
      <c r="D95" s="101">
        <f t="shared" si="5"/>
        <v>10.543036176168568</v>
      </c>
      <c r="E95" s="101">
        <f t="shared" si="5"/>
        <v>0.21726499999999999</v>
      </c>
      <c r="F95" s="103">
        <f t="shared" si="7"/>
        <v>223.2868372679134</v>
      </c>
      <c r="H95" s="100">
        <v>2049</v>
      </c>
      <c r="I95" s="101">
        <f t="shared" si="6"/>
        <v>89.60103058910907</v>
      </c>
      <c r="J95" s="101">
        <f t="shared" si="6"/>
        <v>53.344431569627375</v>
      </c>
      <c r="K95" s="101">
        <f t="shared" si="6"/>
        <v>25.341686933663297</v>
      </c>
      <c r="L95" s="101">
        <f t="shared" si="6"/>
        <v>6.295490537184424</v>
      </c>
      <c r="M95" s="106">
        <f t="shared" si="8"/>
        <v>174.5826396295842</v>
      </c>
    </row>
    <row r="96" spans="1:13" s="14" customFormat="1" ht="12">
      <c r="A96" s="100">
        <v>2050</v>
      </c>
      <c r="B96" s="101">
        <f>IF($K$1="Linear",B99,IF($K$1="Growth rate",B100,"Error"))</f>
        <v>123.3071044807665</v>
      </c>
      <c r="C96" s="101">
        <f>IF($K$1="Linear",C99,IF($K$1="Growth rate",C100,"Error"))</f>
        <v>89.77718202707682</v>
      </c>
      <c r="D96" s="101">
        <f>IF($K$1="Linear",D99,IF($K$1="Growth rate",D100,"Error"))</f>
        <v>10.549494442667646</v>
      </c>
      <c r="E96" s="101">
        <f>IF($K$1="Linear",E99,IF($K$1="Growth rate",E100,"Error"))</f>
        <v>0.21726499999999999</v>
      </c>
      <c r="F96" s="103">
        <f t="shared" si="7"/>
        <v>223.85104595051098</v>
      </c>
      <c r="H96" s="100">
        <v>2050</v>
      </c>
      <c r="I96" s="106">
        <f>IF($K$1="Linear",I99,IF($K$1="Growth rate",I100,"Error"))</f>
        <v>89.87831873957448</v>
      </c>
      <c r="J96" s="106">
        <f>IF($K$1="Linear",J99,IF($K$1="Growth rate",J100,"Error"))</f>
        <v>53.11292843212538</v>
      </c>
      <c r="K96" s="106">
        <f>IF($K$1="Linear",K99,IF($K$1="Growth rate",K100,"Error"))</f>
        <v>25.492754822351948</v>
      </c>
      <c r="L96" s="106">
        <f>IF($K$1="Linear",L99,IF($K$1="Growth rate",L100,"Error"))</f>
        <v>6.379259806931964</v>
      </c>
      <c r="M96" s="106">
        <f t="shared" si="8"/>
        <v>174.86326180098376</v>
      </c>
    </row>
    <row r="97" s="14" customFormat="1" ht="12"/>
    <row r="98" s="14" customFormat="1" ht="12"/>
    <row r="99" spans="1:12" s="14" customFormat="1" ht="12">
      <c r="A99" s="14" t="s">
        <v>113</v>
      </c>
      <c r="B99" s="14">
        <f>(B$59-B$49)/10*($A96-$A$59)+B$59</f>
        <v>123.3071044807665</v>
      </c>
      <c r="C99" s="14">
        <f>(C$59-C$49)/10*($A96-$A$59)+C$59</f>
        <v>89.77718202707682</v>
      </c>
      <c r="D99" s="14">
        <f>(D$59-D$49)/10*($A96-$A$59)+D$59</f>
        <v>10.549494442667646</v>
      </c>
      <c r="E99" s="14">
        <f>(E$59-E$49)/10*($A96-$A$59)+E$59</f>
        <v>0.21726499999999999</v>
      </c>
      <c r="H99" s="14" t="s">
        <v>113</v>
      </c>
      <c r="I99" s="14">
        <f>(I$59-I$49)/10*($H96-$H$59)+I$59</f>
        <v>89.87831873957448</v>
      </c>
      <c r="J99" s="14">
        <f>(J$59-J$49)/10*($H96-$H$59)+J$59</f>
        <v>53.11292843212538</v>
      </c>
      <c r="K99" s="14">
        <f>(K$59-K$49)/10*($H96-$H$59)+K$59</f>
        <v>25.492754822351948</v>
      </c>
      <c r="L99" s="14">
        <f>(L$59-L$49)/10*($H96-$H$59)+L$59</f>
        <v>6.379259806931964</v>
      </c>
    </row>
    <row r="100" spans="1:12" s="14" customFormat="1" ht="12">
      <c r="A100" s="14" t="s">
        <v>114</v>
      </c>
      <c r="B100" s="14">
        <f>B59*((B$59/B$49)^(1/10))^37</f>
        <v>125.56446041597725</v>
      </c>
      <c r="C100" s="14">
        <f>C59*((C$59/C$49)^(1/10))^37</f>
        <v>89.81310624441659</v>
      </c>
      <c r="D100" s="14">
        <f>D59*((D$59/D$49)^(1/10))^37</f>
        <v>10.553054134058426</v>
      </c>
      <c r="E100" s="14">
        <f>E59*((E$59/E$49)^(1/10))^37</f>
        <v>0.21726499999999999</v>
      </c>
      <c r="H100" s="14" t="s">
        <v>114</v>
      </c>
      <c r="I100" s="14">
        <f>I59*((I$59/I$49)^(1/10))^37</f>
        <v>90.77699318851964</v>
      </c>
      <c r="J100" s="14">
        <f>J59*((J$59/J$49)^(1/10))^37</f>
        <v>53.81777606721179</v>
      </c>
      <c r="K100" s="14">
        <f>K59*((K$59/K$49)^(1/10))^37</f>
        <v>26.65419935086681</v>
      </c>
      <c r="L100" s="14">
        <f>L59*((L$59/L$49)^(1/10))^37</f>
        <v>9.766819596435958</v>
      </c>
    </row>
    <row r="101" s="14" customFormat="1" ht="12"/>
    <row r="102" s="14" customFormat="1" ht="12"/>
    <row r="103" s="14" customFormat="1" ht="12"/>
    <row r="104" s="14" customFormat="1" ht="12"/>
    <row r="105" s="14" customFormat="1" ht="12"/>
    <row r="106" s="14" customFormat="1" ht="12"/>
    <row r="107" s="14" customFormat="1" ht="12"/>
    <row r="108" s="14" customFormat="1" ht="12"/>
    <row r="109" s="14" customFormat="1" ht="12"/>
    <row r="110" s="14" customFormat="1" ht="12"/>
    <row r="111" s="14" customFormat="1" ht="12"/>
    <row r="112" s="14" customFormat="1" ht="12"/>
    <row r="113" s="14" customFormat="1" ht="12"/>
  </sheetData>
  <dataValidations count="1">
    <dataValidation type="list" allowBlank="1" showInputMessage="1" showErrorMessage="1" sqref="K1">
      <formula1>"Linear, Growth rate"</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 Yang</cp:lastModifiedBy>
  <dcterms:created xsi:type="dcterms:W3CDTF">1996-10-14T23:33:28Z</dcterms:created>
  <dcterms:modified xsi:type="dcterms:W3CDTF">2006-06-29T23:16:37Z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